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1415" windowHeight="6405" activeTab="3"/>
  </bookViews>
  <sheets>
    <sheet name="Sheet1" sheetId="21" r:id="rId1"/>
    <sheet name="النصف الاول والفصل" sheetId="11" r:id="rId2"/>
    <sheet name="المجاميع السلعية" sheetId="27" r:id="rId3"/>
    <sheet name="رسم النفط " sheetId="20" r:id="rId4"/>
    <sheet name="النصف الاول جاري" sheetId="28" r:id="rId5"/>
    <sheet name="النصف الاول بالثابت" sheetId="29" r:id="rId6"/>
  </sheets>
  <definedNames>
    <definedName name="_xlnm.Print_Area" localSheetId="0">Sheet1!$A$1:$B$18</definedName>
    <definedName name="_xlnm.Print_Area" localSheetId="2">'المجاميع السلعية'!$A$1:$D$34</definedName>
    <definedName name="_xlnm.Print_Area" localSheetId="5">'النصف الاول بالثابت'!$A$1:$L$25</definedName>
    <definedName name="_xlnm.Print_Area" localSheetId="4">'النصف الاول جاري'!$A$1:$L$25</definedName>
    <definedName name="_xlnm.Print_Area" localSheetId="1">'النصف الاول والفصل'!$A$1:$J$14</definedName>
    <definedName name="_xlnm.Print_Area" localSheetId="3">'رسم النفط '!$A$1:$H$42</definedName>
  </definedNames>
  <calcPr calcId="144525" calcMode="manual"/>
</workbook>
</file>

<file path=xl/calcChain.xml><?xml version="1.0" encoding="utf-8"?>
<calcChain xmlns="http://schemas.openxmlformats.org/spreadsheetml/2006/main">
  <c r="N17" i="28" l="1"/>
  <c r="N16" i="28"/>
  <c r="N15" i="28"/>
  <c r="N14" i="28"/>
  <c r="N9" i="28"/>
  <c r="N10" i="28"/>
  <c r="N11" i="28"/>
  <c r="N12" i="28"/>
  <c r="N13" i="28"/>
  <c r="N7" i="28"/>
  <c r="M21" i="28"/>
  <c r="M22" i="28" s="1"/>
  <c r="M15" i="28"/>
  <c r="M7" i="28"/>
  <c r="I10" i="11" l="1"/>
  <c r="G10" i="11"/>
  <c r="F10" i="11"/>
  <c r="D10" i="11"/>
  <c r="H22" i="29" l="1"/>
  <c r="H22" i="28"/>
  <c r="H19" i="28"/>
  <c r="H16" i="28"/>
  <c r="H8" i="28"/>
  <c r="I23" i="28"/>
  <c r="I21" i="28"/>
  <c r="I20" i="28"/>
  <c r="I19" i="28" s="1"/>
  <c r="I18" i="28"/>
  <c r="I17" i="28"/>
  <c r="I10" i="28"/>
  <c r="I8" i="28" s="1"/>
  <c r="I11" i="28"/>
  <c r="I22" i="28" s="1"/>
  <c r="I24" i="28" s="1"/>
  <c r="I12" i="28"/>
  <c r="I13" i="28"/>
  <c r="I14" i="28"/>
  <c r="I15" i="28"/>
  <c r="I9" i="28"/>
  <c r="I7" i="28"/>
  <c r="G24" i="28"/>
  <c r="E24" i="28"/>
  <c r="F22" i="28"/>
  <c r="G22" i="28"/>
  <c r="J22" i="28"/>
  <c r="E22" i="28"/>
  <c r="F19" i="28"/>
  <c r="G19" i="28"/>
  <c r="J19" i="28"/>
  <c r="E19" i="28"/>
  <c r="F16" i="28"/>
  <c r="G16" i="28"/>
  <c r="I16" i="28"/>
  <c r="J16" i="28"/>
  <c r="E16" i="28"/>
  <c r="F8" i="28"/>
  <c r="G8" i="28"/>
  <c r="J8" i="28"/>
  <c r="E8" i="28"/>
  <c r="F22" i="29" l="1"/>
  <c r="G22" i="29"/>
  <c r="G24" i="29" s="1"/>
  <c r="J22" i="29"/>
  <c r="E22" i="29"/>
  <c r="E24" i="29" s="1"/>
  <c r="I24" i="29" s="1"/>
  <c r="F19" i="29"/>
  <c r="G19" i="29"/>
  <c r="H19" i="29"/>
  <c r="J19" i="29"/>
  <c r="E19" i="29"/>
  <c r="F16" i="29"/>
  <c r="G16" i="29"/>
  <c r="H16" i="29"/>
  <c r="J16" i="29"/>
  <c r="E16" i="29"/>
  <c r="F8" i="29"/>
  <c r="G8" i="29"/>
  <c r="H8" i="29"/>
  <c r="J8" i="29"/>
  <c r="E8" i="29"/>
  <c r="I9" i="29"/>
  <c r="I8" i="29" s="1"/>
  <c r="I10" i="29"/>
  <c r="I11" i="29"/>
  <c r="I12" i="29"/>
  <c r="I13" i="29"/>
  <c r="I14" i="29"/>
  <c r="I15" i="29"/>
  <c r="I17" i="29"/>
  <c r="I16" i="29" s="1"/>
  <c r="I18" i="29"/>
  <c r="I20" i="29"/>
  <c r="I19" i="29" s="1"/>
  <c r="I21" i="29"/>
  <c r="I22" i="29" s="1"/>
  <c r="I23" i="29"/>
  <c r="I7" i="29"/>
  <c r="D12" i="11" l="1"/>
  <c r="D11" i="11"/>
  <c r="D6" i="20" l="1"/>
  <c r="F6" i="20"/>
  <c r="K6" i="20" l="1"/>
  <c r="J6" i="20"/>
  <c r="L8" i="20" s="1"/>
  <c r="J5" i="20"/>
  <c r="L7" i="20" l="1"/>
  <c r="K5" i="20"/>
  <c r="F11" i="11"/>
  <c r="B8" i="27"/>
  <c r="C8" i="27" s="1"/>
  <c r="I12" i="11"/>
  <c r="G12" i="11"/>
  <c r="F12" i="11"/>
  <c r="I11" i="11"/>
  <c r="G11" i="11"/>
  <c r="C5" i="27" l="1"/>
  <c r="C7" i="27"/>
  <c r="C6" i="27"/>
  <c r="H10" i="11" l="1"/>
  <c r="E10" i="11"/>
  <c r="H9" i="11" l="1"/>
  <c r="H8" i="11"/>
  <c r="H7" i="11"/>
  <c r="E9" i="11"/>
  <c r="E8" i="11"/>
  <c r="E7" i="11"/>
  <c r="E11" i="11" l="1"/>
  <c r="H12" i="11"/>
  <c r="E12" i="11"/>
  <c r="H11" i="11"/>
</calcChain>
</file>

<file path=xl/sharedStrings.xml><?xml version="1.0" encoding="utf-8"?>
<sst xmlns="http://schemas.openxmlformats.org/spreadsheetml/2006/main" count="263" uniqueCount="143">
  <si>
    <t>رمز التصنيف الدولي</t>
  </si>
  <si>
    <t>Economic Activities</t>
  </si>
  <si>
    <t>ISIC code</t>
  </si>
  <si>
    <t xml:space="preserve">Agriculture, Forestry, Hunting &amp; Fishing  </t>
  </si>
  <si>
    <t>التعدين والمقالع</t>
  </si>
  <si>
    <t>Mining and Quarrying</t>
  </si>
  <si>
    <t>2-1</t>
  </si>
  <si>
    <t>النفط الخام</t>
  </si>
  <si>
    <t xml:space="preserve"> Crude oil</t>
  </si>
  <si>
    <t>2-2</t>
  </si>
  <si>
    <t xml:space="preserve"> Other types of mining</t>
  </si>
  <si>
    <t>3</t>
  </si>
  <si>
    <t>الصناعة التحويلية</t>
  </si>
  <si>
    <t>Manufacturing Industry</t>
  </si>
  <si>
    <t>4</t>
  </si>
  <si>
    <t>الكهرباء والماء</t>
  </si>
  <si>
    <t>Electricity and Water</t>
  </si>
  <si>
    <t>5</t>
  </si>
  <si>
    <t>البناء والتشييد</t>
  </si>
  <si>
    <t>Building and construction</t>
  </si>
  <si>
    <t>6</t>
  </si>
  <si>
    <t xml:space="preserve">Transport ,Communications and storage        </t>
  </si>
  <si>
    <t>7</t>
  </si>
  <si>
    <t>تجارة الجملة والمفرد والفنادق وما شابه</t>
  </si>
  <si>
    <t>Wholesale, retail trade, hotels &amp; others</t>
  </si>
  <si>
    <t>8</t>
  </si>
  <si>
    <t>المال والتأمين وخدمات العقارات</t>
  </si>
  <si>
    <t>Finance, Insurance, Real estate and Business services</t>
  </si>
  <si>
    <t>8-1</t>
  </si>
  <si>
    <t>البنوك والتأمين</t>
  </si>
  <si>
    <t>Banks and insurance</t>
  </si>
  <si>
    <t>8-2</t>
  </si>
  <si>
    <t xml:space="preserve">ملكية دور السكن </t>
  </si>
  <si>
    <t>Owenrship of dwellings</t>
  </si>
  <si>
    <t>9</t>
  </si>
  <si>
    <t>Social and personal services</t>
  </si>
  <si>
    <t>9-1</t>
  </si>
  <si>
    <t>9-2</t>
  </si>
  <si>
    <t>الخدمات الشخصية</t>
  </si>
  <si>
    <t xml:space="preserve"> Personal services</t>
  </si>
  <si>
    <t>المجموع حسب الأنشطة</t>
  </si>
  <si>
    <t>Total by activities</t>
  </si>
  <si>
    <t>ناقصا: رسم الخدمة المحتسب</t>
  </si>
  <si>
    <t>Imputed banks service charges</t>
  </si>
  <si>
    <t>الناتج المحلي الإجمالي</t>
  </si>
  <si>
    <t>Gross Domestic Product</t>
  </si>
  <si>
    <t>نشاط النفط الخام</t>
  </si>
  <si>
    <t xml:space="preserve">باقي الأنشطة </t>
  </si>
  <si>
    <t>المجموع</t>
  </si>
  <si>
    <t>Other Activities</t>
  </si>
  <si>
    <t>Total</t>
  </si>
  <si>
    <t>التفاصيل</t>
  </si>
  <si>
    <t>Details</t>
  </si>
  <si>
    <t>الفصل الثاني</t>
  </si>
  <si>
    <t>الحكومة العامة</t>
  </si>
  <si>
    <t>General Government</t>
  </si>
  <si>
    <t>الفصول</t>
  </si>
  <si>
    <t>معدل الزيادة الفصلية (%)</t>
  </si>
  <si>
    <t>سعر البرميل (دولار)</t>
  </si>
  <si>
    <t>المعدل اليومي للتصدير (مليون برميل)</t>
  </si>
  <si>
    <t>Quarters</t>
  </si>
  <si>
    <t>QuartelyChange rate (%)</t>
  </si>
  <si>
    <t>Barrel Price (US$)</t>
  </si>
  <si>
    <t>Average Daily Export (000000 Barrels)</t>
  </si>
  <si>
    <t xml:space="preserve">            </t>
  </si>
  <si>
    <t>Relative Share%</t>
  </si>
  <si>
    <t>Relativ Share%</t>
  </si>
  <si>
    <t>الأهميه النسبيه%</t>
  </si>
  <si>
    <t>GDP at current prices (Million ID)</t>
  </si>
  <si>
    <t>GDP at constant prices (Million ID)</t>
  </si>
  <si>
    <t>Crude oil</t>
  </si>
  <si>
    <t>العنوان</t>
  </si>
  <si>
    <t>رقم الصفحة</t>
  </si>
  <si>
    <t xml:space="preserve"> المقدمة</t>
  </si>
  <si>
    <t xml:space="preserve"> تحليل النتائج</t>
  </si>
  <si>
    <t>Crude Oil Export (000 Barrels)</t>
  </si>
  <si>
    <t>First Quarter</t>
  </si>
  <si>
    <t>Second Quarter</t>
  </si>
  <si>
    <t>First Half</t>
  </si>
  <si>
    <t>Relative Share (%)</t>
  </si>
  <si>
    <t>Commodity activities</t>
  </si>
  <si>
    <t>Distribution activities</t>
  </si>
  <si>
    <t>Services activities</t>
  </si>
  <si>
    <t>مصادر البيانات</t>
  </si>
  <si>
    <t>المنهجية</t>
  </si>
  <si>
    <t>المحتويات</t>
  </si>
  <si>
    <t>الجداول</t>
  </si>
  <si>
    <t>الأشكال البيانية</t>
  </si>
  <si>
    <t>الناتج المحلي الإجمالي بالأسعار الجارية (مليون دينار)</t>
  </si>
  <si>
    <t>الناتج المحلي الإجمالي بالأسعار الثابتة (مليون دينار)</t>
  </si>
  <si>
    <t>باقي الأنشطة</t>
  </si>
  <si>
    <t>الأنشطة الإقتصادية</t>
  </si>
  <si>
    <t>النصف الأول</t>
  </si>
  <si>
    <t>الأهمية النسبية (%)</t>
  </si>
  <si>
    <t>الأنشطة السلعية</t>
  </si>
  <si>
    <t>الأنشطة التوزيعية</t>
  </si>
  <si>
    <t>الأنشطة الخدمية</t>
  </si>
  <si>
    <t>كمية النفط الخام المنتج (ألف برميل)</t>
  </si>
  <si>
    <t xml:space="preserve">الناتج المحلي الإجمالي </t>
  </si>
  <si>
    <t>الأهمية النسبية %</t>
  </si>
  <si>
    <t>الفصل الأول</t>
  </si>
  <si>
    <t>الزراعة والغابات والصيد وصيد الأسماك</t>
  </si>
  <si>
    <t>الأنواع الأخرى من التعدين</t>
  </si>
  <si>
    <t>خدمات التنمية الأجتماعية والشخصية</t>
  </si>
  <si>
    <t>مديرية الحسابات القومية - الجهاز المركزي للإحصاء / العراق</t>
  </si>
  <si>
    <t>1-2</t>
  </si>
  <si>
    <t>1-8</t>
  </si>
  <si>
    <t>1-9</t>
  </si>
  <si>
    <t>2-9</t>
  </si>
  <si>
    <t>2-8</t>
  </si>
  <si>
    <t>كمية النفط المصدر</t>
  </si>
  <si>
    <t>ف1</t>
  </si>
  <si>
    <t>ف2</t>
  </si>
  <si>
    <t>النقل والاتصالات والخزن</t>
  </si>
  <si>
    <t>الفصل الثاني 2020</t>
  </si>
  <si>
    <t>2 nd Quarter 2020</t>
  </si>
  <si>
    <t>جدول (1) الناتج المحلي الإجمالي بالأسعار الأساسية الجارية والأسعار الأساسية الثابتة ( 2007=100)  للنصف الأول من سنة 2021 والفصل الثاني من سنة 2020</t>
  </si>
  <si>
    <t>جدول (2) الناتج المحلي الإجمالي بالأسعار الأساسية الجارية حسب مجاميع الأنشطة ( السلعية ، التوزيعية، الخدمية ) للنصف الأول من سنة 2021 (مليار دينار) والاهميات النسبية لكل منهما (%)</t>
  </si>
  <si>
    <t xml:space="preserve">جدول (3) كمية النفط الخام المنتج (ألف برميل) والمعدل الفصلي لسعر البرميل (دولار) ومعدل الزيادة الفصلية والمعدل اليومي للتصدير للنصف الأول من سنة 2021   </t>
  </si>
  <si>
    <t>جدول (4) الناتج المحلي الإجمالي بالأسعار الأساسية الجارية للنصف الأول من سنة 2021 (مليون دينار)</t>
  </si>
  <si>
    <t>جدول (5) الناتج المحلي الإجمالي بالأسعار الثابتة ( 2007=100) للنصف الأول من سنة 2021 (مليون دينار)</t>
  </si>
  <si>
    <t>شكل (1) الاهميات النسبية للناتج المحلي الإجمالي بالأسعار الأساسية الجارية حسب مجاميع الأنشطة (السلعية، التوزيعية، الخدمية)  للنصف الأول من سنة 2021 (%)</t>
  </si>
  <si>
    <t>شكل (2) كمية النفط الخام المنتج (ألف برميل) للنصف الأول من سنة 2021</t>
  </si>
  <si>
    <t>شكل (3) المعدل الفصلي لسعر البرميل بالدولار للنصف الأول من سنة 2021</t>
  </si>
  <si>
    <t>جدول (1) الناتج المحلي الإجمالي بالأسعار الأساسية الجارية والأسعار الأساسية الثابتة ( 2007=100) للنصف الأول من سنة 2021 والفصل الثاني من سنة 2020</t>
  </si>
  <si>
    <t xml:space="preserve">Table (1) Gross Domestic Product at Basic Current and Constant  Prices (2007=100) for the First Half 2021 &amp; Second Quarter 2020  </t>
  </si>
  <si>
    <t>الفصل الأول 2021</t>
  </si>
  <si>
    <t>الفصل الثاني 2021</t>
  </si>
  <si>
    <t>النصف الأول 2021</t>
  </si>
  <si>
    <t xml:space="preserve">1 st Quarter 2021    </t>
  </si>
  <si>
    <t>First Half 2021</t>
  </si>
  <si>
    <t>2 nd Quarter 2021</t>
  </si>
  <si>
    <t>Change Rate 2nd Q 2021 /2 nd Q 2020  (%)</t>
  </si>
  <si>
    <t>Change Rate 2nd Q 2021 /1st Q 2021  (%)</t>
  </si>
  <si>
    <t>Table (2) Gross Domestic Product at basic current prices by Activity Groups ( Commodity, Distribution and Services) For the First Half 2021 (Billion I.D)&amp; Relative share for them (%)</t>
  </si>
  <si>
    <t xml:space="preserve">جدول (3) كمية النفط الخام المنتج (ألف برميل) والمعدل الفصلي لسعر البرميل (دولار) ومعدل الزيادة الفصلية والمعدل اليومي للتصدير للنصف الأول من سنة 2021  </t>
  </si>
  <si>
    <t xml:space="preserve">Table (3) Crude Oil Product (000 Barrels), Barrel Quartly Average price (US$) and Quartely Change Rate for the First Half of the Year 2021 </t>
  </si>
  <si>
    <t xml:space="preserve">1 st Q 2021    </t>
  </si>
  <si>
    <t>2 nd Q 2021</t>
  </si>
  <si>
    <t>Table (4) Gross Domestic Product at Basic Current Prices for the First Half of the Year 2021 (Million ID)</t>
  </si>
  <si>
    <t>Table (5) Gross Domestic Product at Basic Constant Prices(2007=100) for the First Half of the Year 2021 (Million ID)</t>
  </si>
  <si>
    <t>معدل نمو الفصل الثاني 2021 /الفصل الثاني 2020</t>
  </si>
  <si>
    <t>معدل نمو الفصل الثاني  2021/الفصل الأول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</si>
</sst>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_-* #,##0.00\-;_-* &quot;-&quot;??_-;_-@_-"/>
    <numFmt numFmtId="165" formatCode="0.0"/>
    <numFmt numFmtId="166" formatCode="_-* #,##0.0_-;_-* #,##0.0\-;_-* &quot;-&quot;??_-;_-@_-"/>
    <numFmt numFmtId="167" formatCode="0.000"/>
    <numFmt numFmtId="168" formatCode="&quot;$&quot;#,##0.00"/>
    <numFmt numFmtId="169" formatCode="0.00000"/>
    <numFmt numFmtId="170" formatCode="0.0000"/>
  </numFmts>
  <fonts count="22" x14ac:knownFonts="1">
    <font>
      <sz val="10"/>
      <name val="Arial"/>
      <charset val="178"/>
    </font>
    <font>
      <sz val="10"/>
      <name val="Arial"/>
      <family val="2"/>
    </font>
    <font>
      <b/>
      <sz val="12"/>
      <name val="Arial"/>
      <family val="2"/>
      <charset val="178"/>
    </font>
    <font>
      <b/>
      <sz val="11"/>
      <name val="Arial"/>
      <family val="2"/>
      <charset val="178"/>
    </font>
    <font>
      <b/>
      <sz val="9"/>
      <name val="Arial"/>
      <family val="2"/>
      <charset val="178"/>
    </font>
    <font>
      <b/>
      <sz val="10"/>
      <name val="Arial"/>
      <family val="2"/>
      <charset val="178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  <charset val="178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178"/>
    </font>
    <font>
      <b/>
      <sz val="14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color indexed="2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medium">
        <color auto="1"/>
      </bottom>
      <diagonal/>
    </border>
    <border>
      <left/>
      <right style="thin">
        <color indexed="64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1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164" fontId="1" fillId="0" borderId="0" applyFont="0" applyFill="0" applyBorder="0" applyAlignment="0" applyProtection="0"/>
    <xf numFmtId="0" fontId="20" fillId="0" borderId="0"/>
    <xf numFmtId="164" fontId="17" fillId="0" borderId="0" applyFont="0" applyFill="0" applyBorder="0" applyAlignment="0" applyProtection="0"/>
  </cellStyleXfs>
  <cellXfs count="234">
    <xf numFmtId="0" fontId="0" fillId="0" borderId="0" xfId="0"/>
    <xf numFmtId="0" fontId="0" fillId="0" borderId="0" xfId="0" applyBorder="1"/>
    <xf numFmtId="165" fontId="5" fillId="0" borderId="1" xfId="0" applyNumberFormat="1" applyFont="1" applyBorder="1" applyAlignment="1">
      <alignment horizontal="center" vertical="center"/>
    </xf>
    <xf numFmtId="49" fontId="0" fillId="0" borderId="0" xfId="0" applyNumberFormat="1" applyBorder="1"/>
    <xf numFmtId="49" fontId="0" fillId="0" borderId="0" xfId="0" applyNumberForma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65" fontId="3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0" fillId="0" borderId="0" xfId="0" applyFill="1" applyBorder="1"/>
    <xf numFmtId="0" fontId="2" fillId="0" borderId="9" xfId="0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5" fontId="2" fillId="0" borderId="28" xfId="0" applyNumberFormat="1" applyFont="1" applyBorder="1" applyAlignment="1">
      <alignment horizontal="center" vertical="center" wrapText="1"/>
    </xf>
    <xf numFmtId="165" fontId="2" fillId="0" borderId="26" xfId="0" applyNumberFormat="1" applyFont="1" applyBorder="1" applyAlignment="1">
      <alignment horizontal="center" vertical="center" wrapText="1"/>
    </xf>
    <xf numFmtId="165" fontId="2" fillId="0" borderId="3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35" xfId="0" applyFont="1" applyBorder="1" applyAlignment="1">
      <alignment horizontal="right" vertical="center" wrapText="1"/>
    </xf>
    <xf numFmtId="0" fontId="13" fillId="0" borderId="35" xfId="0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165" fontId="0" fillId="0" borderId="0" xfId="0" applyNumberFormat="1" applyBorder="1"/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8" fillId="0" borderId="0" xfId="6" applyFont="1"/>
    <xf numFmtId="0" fontId="17" fillId="0" borderId="0" xfId="6"/>
    <xf numFmtId="2" fontId="17" fillId="0" borderId="0" xfId="6" applyNumberFormat="1" applyAlignment="1">
      <alignment horizontal="center"/>
    </xf>
    <xf numFmtId="0" fontId="17" fillId="0" borderId="0" xfId="6" applyBorder="1"/>
    <xf numFmtId="0" fontId="11" fillId="3" borderId="4" xfId="6" applyFont="1" applyFill="1" applyBorder="1" applyAlignment="1">
      <alignment horizontal="right" vertical="center" wrapText="1"/>
    </xf>
    <xf numFmtId="0" fontId="11" fillId="3" borderId="4" xfId="6" applyFont="1" applyFill="1" applyBorder="1" applyAlignment="1">
      <alignment horizontal="left" vertical="center" wrapText="1"/>
    </xf>
    <xf numFmtId="0" fontId="17" fillId="0" borderId="0" xfId="6" applyAlignment="1">
      <alignment horizontal="left"/>
    </xf>
    <xf numFmtId="165" fontId="5" fillId="0" borderId="0" xfId="6" applyNumberFormat="1" applyFont="1" applyBorder="1" applyAlignment="1">
      <alignment horizontal="right" vertical="center"/>
    </xf>
    <xf numFmtId="0" fontId="11" fillId="3" borderId="1" xfId="6" applyFont="1" applyFill="1" applyBorder="1" applyAlignment="1">
      <alignment horizontal="right" vertical="center" wrapText="1"/>
    </xf>
    <xf numFmtId="0" fontId="11" fillId="3" borderId="1" xfId="6" applyFont="1" applyFill="1" applyBorder="1" applyAlignment="1">
      <alignment horizontal="left" vertical="center" wrapText="1"/>
    </xf>
    <xf numFmtId="0" fontId="11" fillId="3" borderId="44" xfId="6" applyFont="1" applyFill="1" applyBorder="1" applyAlignment="1">
      <alignment horizontal="right" vertical="center" wrapText="1"/>
    </xf>
    <xf numFmtId="0" fontId="11" fillId="3" borderId="44" xfId="6" applyFont="1" applyFill="1" applyBorder="1" applyAlignment="1">
      <alignment horizontal="left" vertical="center" wrapText="1"/>
    </xf>
    <xf numFmtId="0" fontId="11" fillId="3" borderId="45" xfId="6" applyFont="1" applyFill="1" applyBorder="1" applyAlignment="1">
      <alignment horizontal="right" vertical="center" wrapText="1"/>
    </xf>
    <xf numFmtId="2" fontId="8" fillId="3" borderId="45" xfId="6" applyNumberFormat="1" applyFont="1" applyFill="1" applyBorder="1" applyAlignment="1">
      <alignment horizontal="center" vertical="center" wrapText="1"/>
    </xf>
    <xf numFmtId="0" fontId="11" fillId="3" borderId="45" xfId="6" applyFont="1" applyFill="1" applyBorder="1" applyAlignment="1">
      <alignment horizontal="left" vertical="center" wrapText="1"/>
    </xf>
    <xf numFmtId="0" fontId="11" fillId="0" borderId="0" xfId="6" applyFont="1" applyBorder="1" applyAlignment="1">
      <alignment horizontal="right" vertical="center" wrapText="1"/>
    </xf>
    <xf numFmtId="165" fontId="8" fillId="0" borderId="0" xfId="6" applyNumberFormat="1" applyFont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6" fillId="0" borderId="0" xfId="6" applyFont="1" applyBorder="1" applyAlignment="1">
      <alignment horizontal="right" vertical="center" wrapText="1"/>
    </xf>
    <xf numFmtId="165" fontId="8" fillId="0" borderId="0" xfId="6" applyNumberFormat="1" applyFont="1" applyBorder="1" applyAlignment="1">
      <alignment horizontal="right" vertical="center" wrapText="1"/>
    </xf>
    <xf numFmtId="165" fontId="17" fillId="0" borderId="0" xfId="6" applyNumberFormat="1" applyAlignment="1">
      <alignment horizontal="center"/>
    </xf>
    <xf numFmtId="0" fontId="17" fillId="0" borderId="0" xfId="6" applyAlignment="1">
      <alignment wrapText="1"/>
    </xf>
    <xf numFmtId="0" fontId="17" fillId="0" borderId="0" xfId="6" applyAlignment="1">
      <alignment horizontal="right" wrapText="1"/>
    </xf>
    <xf numFmtId="0" fontId="17" fillId="0" borderId="0" xfId="6" applyFill="1"/>
    <xf numFmtId="0" fontId="19" fillId="0" borderId="3" xfId="6" applyFont="1" applyFill="1" applyBorder="1" applyAlignment="1">
      <alignment horizontal="center" vertical="center" wrapText="1"/>
    </xf>
    <xf numFmtId="2" fontId="17" fillId="0" borderId="0" xfId="6" applyNumberFormat="1" applyFill="1" applyAlignment="1">
      <alignment horizontal="center"/>
    </xf>
    <xf numFmtId="0" fontId="17" fillId="0" borderId="0" xfId="6" applyFill="1" applyBorder="1"/>
    <xf numFmtId="0" fontId="12" fillId="0" borderId="0" xfId="0" applyFont="1" applyBorder="1" applyAlignment="1">
      <alignment vertical="center"/>
    </xf>
    <xf numFmtId="165" fontId="8" fillId="0" borderId="6" xfId="0" applyNumberFormat="1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165" fontId="3" fillId="0" borderId="46" xfId="0" applyNumberFormat="1" applyFont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7" fillId="0" borderId="46" xfId="0" applyFont="1" applyBorder="1" applyAlignment="1">
      <alignment horizontal="center" vertical="center"/>
    </xf>
    <xf numFmtId="0" fontId="4" fillId="0" borderId="46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2" fontId="3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47" xfId="0" applyFont="1" applyBorder="1" applyAlignment="1">
      <alignment horizontal="right" vertical="center" wrapText="1"/>
    </xf>
    <xf numFmtId="0" fontId="13" fillId="0" borderId="47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167" fontId="0" fillId="0" borderId="0" xfId="0" applyNumberFormat="1"/>
    <xf numFmtId="165" fontId="0" fillId="0" borderId="0" xfId="0" applyNumberFormat="1" applyBorder="1" applyAlignment="1">
      <alignment horizontal="center"/>
    </xf>
    <xf numFmtId="166" fontId="8" fillId="0" borderId="41" xfId="7" applyNumberFormat="1" applyFont="1" applyBorder="1" applyAlignment="1">
      <alignment horizontal="center" vertical="center" wrapText="1"/>
    </xf>
    <xf numFmtId="166" fontId="8" fillId="0" borderId="7" xfId="7" applyNumberFormat="1" applyFont="1" applyBorder="1" applyAlignment="1">
      <alignment horizontal="center" vertical="center" wrapText="1"/>
    </xf>
    <xf numFmtId="0" fontId="0" fillId="0" borderId="10" xfId="0" applyBorder="1"/>
    <xf numFmtId="0" fontId="11" fillId="0" borderId="10" xfId="0" applyFont="1" applyBorder="1" applyAlignment="1">
      <alignment horizontal="center" textRotation="90"/>
    </xf>
    <xf numFmtId="168" fontId="11" fillId="0" borderId="0" xfId="0" applyNumberFormat="1" applyFont="1" applyBorder="1" applyAlignment="1">
      <alignment horizontal="center" vertical="top" textRotation="90"/>
    </xf>
    <xf numFmtId="0" fontId="11" fillId="0" borderId="0" xfId="0" applyFont="1" applyBorder="1" applyAlignment="1">
      <alignment horizontal="center" textRotation="90"/>
    </xf>
    <xf numFmtId="0" fontId="13" fillId="0" borderId="0" xfId="6" applyFont="1" applyAlignment="1">
      <alignment vertical="center" wrapText="1"/>
    </xf>
    <xf numFmtId="0" fontId="11" fillId="0" borderId="48" xfId="6" applyFont="1" applyBorder="1" applyAlignment="1">
      <alignment horizontal="right" vertical="center" wrapText="1"/>
    </xf>
    <xf numFmtId="0" fontId="11" fillId="0" borderId="48" xfId="0" applyFont="1" applyBorder="1" applyAlignment="1">
      <alignment horizontal="left" vertical="center"/>
    </xf>
    <xf numFmtId="0" fontId="11" fillId="0" borderId="48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right" vertical="center" wrapText="1"/>
    </xf>
    <xf numFmtId="0" fontId="13" fillId="0" borderId="50" xfId="0" applyFont="1" applyBorder="1" applyAlignment="1">
      <alignment horizontal="center" vertical="center" wrapText="1"/>
    </xf>
    <xf numFmtId="0" fontId="19" fillId="0" borderId="8" xfId="6" applyFont="1" applyFill="1" applyBorder="1" applyAlignment="1">
      <alignment horizontal="center" vertical="center" wrapText="1"/>
    </xf>
    <xf numFmtId="167" fontId="8" fillId="0" borderId="0" xfId="0" applyNumberFormat="1" applyFont="1" applyBorder="1" applyAlignment="1">
      <alignment horizontal="center" vertical="center" wrapText="1"/>
    </xf>
    <xf numFmtId="165" fontId="2" fillId="0" borderId="48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69" fontId="8" fillId="0" borderId="0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3" borderId="43" xfId="6" applyNumberFormat="1" applyFont="1" applyFill="1" applyBorder="1" applyAlignment="1">
      <alignment horizontal="center" vertical="center"/>
    </xf>
    <xf numFmtId="2" fontId="3" fillId="3" borderId="42" xfId="6" applyNumberFormat="1" applyFont="1" applyFill="1" applyBorder="1" applyAlignment="1">
      <alignment horizontal="center" vertical="center"/>
    </xf>
    <xf numFmtId="2" fontId="3" fillId="3" borderId="44" xfId="6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70" fontId="0" fillId="0" borderId="0" xfId="0" applyNumberFormat="1" applyBorder="1"/>
    <xf numFmtId="167" fontId="17" fillId="0" borderId="0" xfId="6" applyNumberFormat="1"/>
    <xf numFmtId="165" fontId="0" fillId="0" borderId="0" xfId="0" applyNumberFormat="1" applyAlignment="1">
      <alignment horizontal="center"/>
    </xf>
    <xf numFmtId="165" fontId="0" fillId="0" borderId="0" xfId="0" applyNumberFormat="1"/>
    <xf numFmtId="170" fontId="17" fillId="0" borderId="0" xfId="6" applyNumberFormat="1" applyAlignment="1">
      <alignment horizontal="left"/>
    </xf>
    <xf numFmtId="0" fontId="0" fillId="0" borderId="35" xfId="0" applyBorder="1" applyAlignment="1">
      <alignment horizontal="center" vertical="center"/>
    </xf>
    <xf numFmtId="2" fontId="0" fillId="0" borderId="0" xfId="0" applyNumberFormat="1" applyBorder="1"/>
    <xf numFmtId="0" fontId="0" fillId="0" borderId="10" xfId="0" applyFill="1" applyBorder="1"/>
    <xf numFmtId="165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left" vertical="center"/>
    </xf>
    <xf numFmtId="2" fontId="0" fillId="0" borderId="0" xfId="0" applyNumberFormat="1" applyFill="1" applyBorder="1"/>
    <xf numFmtId="165" fontId="5" fillId="0" borderId="0" xfId="0" applyNumberFormat="1" applyFont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165" fontId="2" fillId="0" borderId="31" xfId="0" applyNumberFormat="1" applyFont="1" applyFill="1" applyBorder="1" applyAlignment="1">
      <alignment horizontal="center" vertical="center" wrapText="1"/>
    </xf>
    <xf numFmtId="165" fontId="2" fillId="0" borderId="18" xfId="0" applyNumberFormat="1" applyFont="1" applyFill="1" applyBorder="1" applyAlignment="1">
      <alignment horizontal="center" vertical="center" wrapText="1"/>
    </xf>
    <xf numFmtId="165" fontId="2" fillId="0" borderId="34" xfId="0" applyNumberFormat="1" applyFont="1" applyFill="1" applyBorder="1" applyAlignment="1">
      <alignment horizontal="center" vertical="center" wrapText="1"/>
    </xf>
    <xf numFmtId="165" fontId="2" fillId="0" borderId="26" xfId="0" applyNumberFormat="1" applyFont="1" applyFill="1" applyBorder="1" applyAlignment="1">
      <alignment horizontal="center" vertical="center" wrapText="1"/>
    </xf>
    <xf numFmtId="0" fontId="0" fillId="0" borderId="0" xfId="0" applyFill="1"/>
    <xf numFmtId="167" fontId="0" fillId="0" borderId="0" xfId="0" applyNumberFormat="1" applyFill="1"/>
    <xf numFmtId="0" fontId="2" fillId="0" borderId="27" xfId="0" applyFont="1" applyFill="1" applyBorder="1" applyAlignment="1">
      <alignment horizontal="center" vertical="center" wrapText="1"/>
    </xf>
    <xf numFmtId="165" fontId="2" fillId="0" borderId="32" xfId="0" applyNumberFormat="1" applyFont="1" applyFill="1" applyBorder="1" applyAlignment="1">
      <alignment horizontal="center" vertical="center" wrapText="1"/>
    </xf>
    <xf numFmtId="165" fontId="2" fillId="0" borderId="30" xfId="0" applyNumberFormat="1" applyFont="1" applyFill="1" applyBorder="1" applyAlignment="1">
      <alignment horizontal="center" vertical="center" wrapText="1"/>
    </xf>
    <xf numFmtId="165" fontId="2" fillId="0" borderId="17" xfId="0" applyNumberFormat="1" applyFont="1" applyFill="1" applyBorder="1" applyAlignment="1">
      <alignment horizontal="center" vertical="center" wrapText="1"/>
    </xf>
    <xf numFmtId="2" fontId="16" fillId="2" borderId="6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3" fillId="3" borderId="4" xfId="6" applyNumberFormat="1" applyFont="1" applyFill="1" applyBorder="1" applyAlignment="1">
      <alignment horizontal="center" vertical="center"/>
    </xf>
    <xf numFmtId="2" fontId="3" fillId="3" borderId="1" xfId="6" applyNumberFormat="1" applyFont="1" applyFill="1" applyBorder="1" applyAlignment="1">
      <alignment horizontal="center" vertical="center"/>
    </xf>
    <xf numFmtId="167" fontId="8" fillId="0" borderId="41" xfId="0" applyNumberFormat="1" applyFont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165" fontId="8" fillId="0" borderId="41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2" fontId="17" fillId="0" borderId="0" xfId="6" applyNumberFormat="1" applyAlignment="1">
      <alignment horizontal="left"/>
    </xf>
    <xf numFmtId="0" fontId="14" fillId="0" borderId="0" xfId="0" applyFont="1" applyAlignment="1">
      <alignment horizontal="center" vertical="center" wrapText="1"/>
    </xf>
    <xf numFmtId="168" fontId="11" fillId="0" borderId="10" xfId="0" applyNumberFormat="1" applyFont="1" applyBorder="1" applyAlignment="1">
      <alignment horizontal="center" vertical="top" textRotation="90"/>
    </xf>
    <xf numFmtId="168" fontId="11" fillId="0" borderId="51" xfId="0" applyNumberFormat="1" applyFont="1" applyBorder="1" applyAlignment="1">
      <alignment horizontal="center" vertical="top" textRotation="90"/>
    </xf>
    <xf numFmtId="0" fontId="13" fillId="0" borderId="0" xfId="0" applyFont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1" fillId="0" borderId="48" xfId="6" applyFont="1" applyBorder="1" applyAlignment="1">
      <alignment horizontal="right" vertical="center" wrapText="1"/>
    </xf>
    <xf numFmtId="0" fontId="6" fillId="0" borderId="0" xfId="6" applyFont="1" applyAlignment="1">
      <alignment horizontal="center" vertical="center" wrapText="1"/>
    </xf>
    <xf numFmtId="0" fontId="6" fillId="0" borderId="23" xfId="6" applyFont="1" applyFill="1" applyBorder="1" applyAlignment="1">
      <alignment horizontal="center" vertical="center" wrapText="1"/>
    </xf>
    <xf numFmtId="0" fontId="4" fillId="0" borderId="2" xfId="6" applyFont="1" applyFill="1" applyBorder="1" applyAlignment="1">
      <alignment horizontal="right" vertical="center"/>
    </xf>
    <xf numFmtId="0" fontId="4" fillId="0" borderId="49" xfId="6" applyFont="1" applyFill="1" applyBorder="1" applyAlignment="1">
      <alignment horizontal="right" vertical="center"/>
    </xf>
    <xf numFmtId="0" fontId="4" fillId="0" borderId="2" xfId="6" applyFont="1" applyFill="1" applyBorder="1" applyAlignment="1">
      <alignment horizontal="left" vertical="center" wrapText="1"/>
    </xf>
    <xf numFmtId="0" fontId="4" fillId="0" borderId="3" xfId="6" applyFont="1" applyFill="1" applyBorder="1" applyAlignment="1">
      <alignment horizontal="left" vertical="center" wrapText="1"/>
    </xf>
    <xf numFmtId="0" fontId="11" fillId="0" borderId="48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0" fillId="0" borderId="52" xfId="0" applyBorder="1" applyAlignment="1">
      <alignment horizontal="right"/>
    </xf>
    <xf numFmtId="0" fontId="0" fillId="0" borderId="0" xfId="0" applyBorder="1" applyAlignment="1">
      <alignment horizontal="right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0">
    <cellStyle name="Comma" xfId="7" builtinId="3"/>
    <cellStyle name="Comma 2" xfId="9"/>
    <cellStyle name="Normal" xfId="0" builtinId="0"/>
    <cellStyle name="Normal 2" xfId="6"/>
    <cellStyle name="Normal 4" xfId="8"/>
    <cellStyle name="Normal_GDP 3ed Q 2009" xfId="1"/>
    <cellStyle name="عملة [0]_تعاون انعام66" xfId="2"/>
    <cellStyle name="عملة_تعاون انعام66" xfId="3"/>
    <cellStyle name="فاصلة [0]_تعاون انعام66" xfId="4"/>
    <cellStyle name="فاصلة_تعاون انعام6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ar-SA" sz="1200"/>
              <a:t>الشكل (1) الاهميات النسبية للناتج المحلي الاجمالي بالاسعار</a:t>
            </a:r>
            <a:r>
              <a:rPr lang="ar-SA" sz="1200" baseline="0"/>
              <a:t> الاساسية الجارية حسب مجاميع الانشطة ( السلعية ، التوزيعية ، الخدمية ) للنصف الاول من سنة </a:t>
            </a:r>
            <a:r>
              <a:rPr lang="ar-IQ" sz="1200" baseline="0"/>
              <a:t>2021</a:t>
            </a:r>
            <a:r>
              <a:rPr lang="ar-SA" sz="1200" baseline="0"/>
              <a:t>(%)</a:t>
            </a:r>
            <a:endParaRPr lang="ar-SA" sz="1200"/>
          </a:p>
        </c:rich>
      </c:tx>
      <c:overlay val="0"/>
    </c:title>
    <c:autoTitleDeleted val="0"/>
    <c:view3D>
      <c:rotX val="1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55.49</a:t>
                    </a:r>
                    <a:r>
                      <a:rPr lang="ar-SA"/>
                      <a:t>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20.75</a:t>
                    </a:r>
                    <a:r>
                      <a:rPr lang="ar-SA"/>
                      <a:t>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23.76</a:t>
                    </a:r>
                    <a:r>
                      <a:rPr lang="ar-SA"/>
                      <a:t>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 rot="0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'المجاميع السلعية'!$A$5:$A$7</c:f>
              <c:strCache>
                <c:ptCount val="3"/>
                <c:pt idx="0">
                  <c:v>الأنشطة السلعية</c:v>
                </c:pt>
                <c:pt idx="1">
                  <c:v>الأنشطة التوزيعية</c:v>
                </c:pt>
                <c:pt idx="2">
                  <c:v>الأنشطة الخدمية</c:v>
                </c:pt>
              </c:strCache>
            </c:strRef>
          </c:cat>
          <c:val>
            <c:numRef>
              <c:f>'المجاميع السلعية'!$B$5:$B$7</c:f>
              <c:numCache>
                <c:formatCode>0.00</c:formatCode>
                <c:ptCount val="3"/>
                <c:pt idx="0">
                  <c:v>76505.2</c:v>
                </c:pt>
                <c:pt idx="1">
                  <c:v>28606.7</c:v>
                </c:pt>
                <c:pt idx="2">
                  <c:v>32751.3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0"/>
  </c:chart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SA" sz="1200"/>
              <a:t>الشكل (2) كمية النفط الخام المنتج (الف برميل)للنصف الاول من سنة </a:t>
            </a:r>
            <a:r>
              <a:rPr lang="ar-IQ" sz="1200"/>
              <a:t>2021</a:t>
            </a:r>
            <a:endParaRPr lang="en-US" sz="1200"/>
          </a:p>
        </c:rich>
      </c:tx>
      <c:layout/>
      <c:overlay val="0"/>
    </c:title>
    <c:autoTitleDeleted val="0"/>
    <c:view3D>
      <c:rotX val="15"/>
      <c:hPercent val="3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9.9950024987506252E-3"/>
                  <c:y val="-7.9532193040362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8.4210557336854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'رسم النفط '!$B$5:$B$6</c:f>
              <c:strCache>
                <c:ptCount val="2"/>
                <c:pt idx="0">
                  <c:v>الفصل الأول 2021</c:v>
                </c:pt>
                <c:pt idx="1">
                  <c:v>الفصل الثاني 2021</c:v>
                </c:pt>
              </c:strCache>
            </c:strRef>
          </c:cat>
          <c:val>
            <c:numRef>
              <c:f>'رسم النفط '!$C$5:$C$6</c:f>
              <c:numCache>
                <c:formatCode>_-* #,##0.0_-;_-* #,##0.0\-;_-* "-"??_-;_-@_-</c:formatCode>
                <c:ptCount val="2"/>
                <c:pt idx="0">
                  <c:v>349975</c:v>
                </c:pt>
                <c:pt idx="1">
                  <c:v>354009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00262272"/>
        <c:axId val="100263808"/>
        <c:axId val="0"/>
      </c:bar3DChart>
      <c:catAx>
        <c:axId val="10026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100263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263808"/>
        <c:scaling>
          <c:orientation val="minMax"/>
        </c:scaling>
        <c:delete val="0"/>
        <c:axPos val="l"/>
        <c:majorGridlines/>
        <c:numFmt formatCode="_-* #,##0.0_-;_-* #,##0.0\-;_-* &quot;-&quot;??_-;_-@_-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100262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1" l="0.75000000000001099" r="0.75000000000001099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ar-SA" sz="1200"/>
              <a:t>الشكل (3) المعدل الفصلي لسعر البرميل بالدولار</a:t>
            </a:r>
            <a:r>
              <a:rPr lang="ar-SA" sz="1200" baseline="0"/>
              <a:t> للنصف الاول من سنة </a:t>
            </a:r>
            <a:r>
              <a:rPr lang="ar-IQ" sz="1200" baseline="0"/>
              <a:t>2021</a:t>
            </a:r>
            <a:endParaRPr lang="ar-SA" sz="1200"/>
          </a:p>
        </c:rich>
      </c:tx>
      <c:layout/>
      <c:overlay val="0"/>
    </c:title>
    <c:autoTitleDeleted val="0"/>
    <c:view3D>
      <c:rotX val="15"/>
      <c:hPercent val="38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1.9811788013868251E-2"/>
                  <c:y val="-8.6206896551724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9058940069340524E-3"/>
                  <c:y val="-6.8965517241379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'رسم النفط '!$B$5:$B$6</c:f>
              <c:strCache>
                <c:ptCount val="2"/>
                <c:pt idx="0">
                  <c:v>الفصل الأول 2021</c:v>
                </c:pt>
                <c:pt idx="1">
                  <c:v>الفصل الثاني 2021</c:v>
                </c:pt>
              </c:strCache>
            </c:strRef>
          </c:cat>
          <c:val>
            <c:numRef>
              <c:f>'رسم النفط '!$E$5:$E$6</c:f>
              <c:numCache>
                <c:formatCode>0.00</c:formatCode>
                <c:ptCount val="2"/>
                <c:pt idx="0" formatCode="0.000">
                  <c:v>59.148000000000003</c:v>
                </c:pt>
                <c:pt idx="1">
                  <c:v>66.483000000000004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00150656"/>
        <c:axId val="100172928"/>
        <c:axId val="0"/>
      </c:bar3DChart>
      <c:catAx>
        <c:axId val="10015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10017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72928"/>
        <c:scaling>
          <c:orientation val="minMax"/>
        </c:scaling>
        <c:delete val="0"/>
        <c:axPos val="l"/>
        <c:majorGridlines/>
        <c:numFmt formatCode="0.00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100150656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11</xdr:row>
      <xdr:rowOff>38100</xdr:rowOff>
    </xdr:from>
    <xdr:to>
      <xdr:col>3</xdr:col>
      <xdr:colOff>2162174</xdr:colOff>
      <xdr:row>31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266701</xdr:colOff>
      <xdr:row>6</xdr:row>
      <xdr:rowOff>323851</xdr:rowOff>
    </xdr:from>
    <xdr:to>
      <xdr:col>7</xdr:col>
      <xdr:colOff>762001</xdr:colOff>
      <xdr:row>21</xdr:row>
      <xdr:rowOff>47625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266700</xdr:colOff>
      <xdr:row>24</xdr:row>
      <xdr:rowOff>133350</xdr:rowOff>
    </xdr:from>
    <xdr:to>
      <xdr:col>7</xdr:col>
      <xdr:colOff>819150</xdr:colOff>
      <xdr:row>37</xdr:row>
      <xdr:rowOff>123825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rightToLeft="1" topLeftCell="A16" zoomScaleSheetLayoutView="100" workbookViewId="0">
      <selection activeCell="A21" sqref="A21"/>
    </sheetView>
  </sheetViews>
  <sheetFormatPr defaultRowHeight="15.75" x14ac:dyDescent="0.2"/>
  <cols>
    <col min="1" max="1" width="94.140625" style="63" customWidth="1"/>
    <col min="2" max="2" width="13.140625" style="63" customWidth="1"/>
    <col min="3" max="3" width="18.28515625" style="63" customWidth="1"/>
    <col min="4" max="16384" width="9.140625" style="63"/>
  </cols>
  <sheetData>
    <row r="2" spans="1:11" ht="26.25" x14ac:dyDescent="0.2">
      <c r="A2" s="182" t="s">
        <v>85</v>
      </c>
      <c r="B2" s="182"/>
    </row>
    <row r="3" spans="1:11" ht="30.75" customHeight="1" thickBot="1" x14ac:dyDescent="0.25">
      <c r="A3" s="64"/>
      <c r="B3" s="64"/>
    </row>
    <row r="4" spans="1:11" ht="39" customHeight="1" thickTop="1" thickBot="1" x14ac:dyDescent="0.25">
      <c r="A4" s="131" t="s">
        <v>71</v>
      </c>
      <c r="B4" s="132" t="s">
        <v>72</v>
      </c>
    </row>
    <row r="5" spans="1:11" ht="30" customHeight="1" x14ac:dyDescent="0.2">
      <c r="A5" s="111" t="s">
        <v>73</v>
      </c>
      <c r="B5" s="112">
        <v>1</v>
      </c>
    </row>
    <row r="6" spans="1:11" ht="30" customHeight="1" x14ac:dyDescent="0.2">
      <c r="A6" s="65" t="s">
        <v>83</v>
      </c>
      <c r="B6" s="66">
        <v>1</v>
      </c>
    </row>
    <row r="7" spans="1:11" s="73" customFormat="1" ht="30" customHeight="1" x14ac:dyDescent="0.2">
      <c r="A7" s="65" t="s">
        <v>84</v>
      </c>
      <c r="B7" s="66">
        <v>1</v>
      </c>
    </row>
    <row r="8" spans="1:11" ht="30" customHeight="1" x14ac:dyDescent="0.2">
      <c r="A8" s="65" t="s">
        <v>74</v>
      </c>
      <c r="B8" s="66">
        <v>2</v>
      </c>
    </row>
    <row r="9" spans="1:11" s="110" customFormat="1" ht="55.5" customHeight="1" x14ac:dyDescent="0.2">
      <c r="A9" s="129" t="s">
        <v>86</v>
      </c>
      <c r="B9" s="130"/>
    </row>
    <row r="10" spans="1:11" ht="48" customHeight="1" x14ac:dyDescent="0.2">
      <c r="A10" s="65" t="s">
        <v>116</v>
      </c>
      <c r="B10" s="66">
        <v>3</v>
      </c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1" ht="56.25" customHeight="1" x14ac:dyDescent="0.2">
      <c r="A11" s="65" t="s">
        <v>117</v>
      </c>
      <c r="B11" s="66">
        <v>4</v>
      </c>
    </row>
    <row r="12" spans="1:11" ht="56.25" customHeight="1" x14ac:dyDescent="0.2">
      <c r="A12" s="65" t="s">
        <v>118</v>
      </c>
      <c r="B12" s="66">
        <v>5</v>
      </c>
    </row>
    <row r="13" spans="1:11" ht="31.5" customHeight="1" x14ac:dyDescent="0.2">
      <c r="A13" s="65" t="s">
        <v>119</v>
      </c>
      <c r="B13" s="66">
        <v>6</v>
      </c>
    </row>
    <row r="14" spans="1:11" ht="50.25" customHeight="1" x14ac:dyDescent="0.2">
      <c r="A14" s="65" t="s">
        <v>120</v>
      </c>
      <c r="B14" s="66">
        <v>7</v>
      </c>
    </row>
    <row r="15" spans="1:11" ht="46.5" customHeight="1" x14ac:dyDescent="0.2">
      <c r="A15" s="129" t="s">
        <v>87</v>
      </c>
      <c r="B15" s="130"/>
    </row>
    <row r="16" spans="1:11" ht="48" customHeight="1" x14ac:dyDescent="0.2">
      <c r="A16" s="65" t="s">
        <v>121</v>
      </c>
      <c r="B16" s="66">
        <v>4</v>
      </c>
    </row>
    <row r="17" spans="1:2" ht="45.75" customHeight="1" x14ac:dyDescent="0.2">
      <c r="A17" s="65" t="s">
        <v>122</v>
      </c>
      <c r="B17" s="66">
        <v>5</v>
      </c>
    </row>
    <row r="18" spans="1:2" ht="45.75" customHeight="1" x14ac:dyDescent="0.2">
      <c r="A18" s="65" t="s">
        <v>123</v>
      </c>
      <c r="B18" s="66">
        <v>5</v>
      </c>
    </row>
  </sheetData>
  <mergeCells count="1">
    <mergeCell ref="A2:B2"/>
  </mergeCells>
  <phoneticPr fontId="10" type="noConversion"/>
  <printOptions horizontalCentered="1"/>
  <pageMargins left="0.75" right="0.75" top="1" bottom="1" header="0.5" footer="0.5"/>
  <pageSetup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rightToLeft="1" topLeftCell="A4" zoomScale="80" zoomScaleNormal="80" zoomScaleSheetLayoutView="75" workbookViewId="0">
      <selection activeCell="H12" sqref="H12"/>
    </sheetView>
  </sheetViews>
  <sheetFormatPr defaultRowHeight="12.75" x14ac:dyDescent="0.2"/>
  <cols>
    <col min="1" max="2" width="7" customWidth="1"/>
    <col min="3" max="3" width="19.42578125" customWidth="1"/>
    <col min="4" max="6" width="17.42578125" customWidth="1"/>
    <col min="7" max="8" width="17.85546875" customWidth="1"/>
    <col min="9" max="9" width="20.140625" customWidth="1"/>
    <col min="10" max="10" width="24" customWidth="1"/>
    <col min="11" max="11" width="12.140625" bestFit="1" customWidth="1"/>
    <col min="12" max="12" width="10.85546875" bestFit="1" customWidth="1"/>
    <col min="13" max="13" width="10.42578125" bestFit="1" customWidth="1"/>
  </cols>
  <sheetData>
    <row r="1" spans="1:15" ht="46.5" customHeight="1" x14ac:dyDescent="0.2">
      <c r="A1" s="183" t="s">
        <v>104</v>
      </c>
      <c r="B1" s="123"/>
      <c r="C1" s="185" t="s">
        <v>124</v>
      </c>
      <c r="D1" s="185"/>
      <c r="E1" s="185"/>
      <c r="F1" s="185"/>
      <c r="G1" s="185"/>
      <c r="H1" s="185"/>
      <c r="I1" s="185"/>
      <c r="J1" s="185"/>
    </row>
    <row r="2" spans="1:15" ht="66" customHeight="1" thickBot="1" x14ac:dyDescent="0.25">
      <c r="A2" s="183"/>
      <c r="B2" s="123"/>
      <c r="C2" s="186" t="s">
        <v>125</v>
      </c>
      <c r="D2" s="186"/>
      <c r="E2" s="186"/>
      <c r="F2" s="186"/>
      <c r="G2" s="186"/>
      <c r="H2" s="186"/>
      <c r="I2" s="186"/>
      <c r="J2" s="186"/>
    </row>
    <row r="3" spans="1:15" ht="36" customHeight="1" thickTop="1" thickBot="1" x14ac:dyDescent="0.25">
      <c r="A3" s="183"/>
      <c r="B3" s="123"/>
      <c r="C3" s="191" t="s">
        <v>51</v>
      </c>
      <c r="D3" s="187" t="s">
        <v>88</v>
      </c>
      <c r="E3" s="187"/>
      <c r="F3" s="188"/>
      <c r="G3" s="187" t="s">
        <v>89</v>
      </c>
      <c r="H3" s="187"/>
      <c r="I3" s="188"/>
      <c r="J3" s="191" t="s">
        <v>52</v>
      </c>
    </row>
    <row r="4" spans="1:15" ht="36" customHeight="1" thickTop="1" thickBot="1" x14ac:dyDescent="0.25">
      <c r="A4" s="184"/>
      <c r="B4" s="1"/>
      <c r="C4" s="192"/>
      <c r="D4" s="189" t="s">
        <v>68</v>
      </c>
      <c r="E4" s="189"/>
      <c r="F4" s="190"/>
      <c r="G4" s="189" t="s">
        <v>69</v>
      </c>
      <c r="H4" s="189"/>
      <c r="I4" s="190"/>
      <c r="J4" s="192"/>
    </row>
    <row r="5" spans="1:15" ht="36" customHeight="1" x14ac:dyDescent="0.2">
      <c r="A5" s="183"/>
      <c r="B5" s="123"/>
      <c r="C5" s="192"/>
      <c r="D5" s="43" t="s">
        <v>46</v>
      </c>
      <c r="E5" s="46" t="s">
        <v>47</v>
      </c>
      <c r="F5" s="52" t="s">
        <v>48</v>
      </c>
      <c r="G5" s="43" t="s">
        <v>46</v>
      </c>
      <c r="H5" s="46" t="s">
        <v>90</v>
      </c>
      <c r="I5" s="52" t="s">
        <v>48</v>
      </c>
      <c r="J5" s="192"/>
      <c r="K5" t="s">
        <v>64</v>
      </c>
    </row>
    <row r="6" spans="1:15" ht="36" customHeight="1" thickBot="1" x14ac:dyDescent="0.25">
      <c r="A6" s="183"/>
      <c r="B6" s="123"/>
      <c r="C6" s="193"/>
      <c r="D6" s="45" t="s">
        <v>70</v>
      </c>
      <c r="E6" s="47" t="s">
        <v>49</v>
      </c>
      <c r="F6" s="53" t="s">
        <v>50</v>
      </c>
      <c r="G6" s="45" t="s">
        <v>70</v>
      </c>
      <c r="H6" s="47" t="s">
        <v>49</v>
      </c>
      <c r="I6" s="53" t="s">
        <v>50</v>
      </c>
      <c r="J6" s="193"/>
    </row>
    <row r="7" spans="1:15" ht="40.5" customHeight="1" x14ac:dyDescent="0.2">
      <c r="A7" s="183"/>
      <c r="B7" s="123"/>
      <c r="C7" s="56" t="s">
        <v>114</v>
      </c>
      <c r="D7" s="180">
        <v>8823589</v>
      </c>
      <c r="E7" s="48">
        <f>F7-D7</f>
        <v>32287411.900000006</v>
      </c>
      <c r="F7" s="54">
        <v>41111000.900000006</v>
      </c>
      <c r="G7" s="48">
        <v>29568343.100000001</v>
      </c>
      <c r="H7" s="48">
        <f>I7-G7</f>
        <v>17759876.699999996</v>
      </c>
      <c r="I7" s="54">
        <v>47328219.799999997</v>
      </c>
      <c r="J7" s="59" t="s">
        <v>115</v>
      </c>
      <c r="L7" s="117"/>
      <c r="M7" s="117"/>
      <c r="O7" s="117"/>
    </row>
    <row r="8" spans="1:15" ht="40.5" customHeight="1" x14ac:dyDescent="0.2">
      <c r="A8" s="121"/>
      <c r="B8" s="1"/>
      <c r="C8" s="57" t="s">
        <v>126</v>
      </c>
      <c r="D8" s="44">
        <v>28530010.800000001</v>
      </c>
      <c r="E8" s="44">
        <f t="shared" ref="E8:E9" si="0">F8-D8</f>
        <v>35962386.599999994</v>
      </c>
      <c r="F8" s="50">
        <v>64492397.399999999</v>
      </c>
      <c r="G8" s="44">
        <v>27798466.5</v>
      </c>
      <c r="H8" s="44">
        <f t="shared" ref="H8:H9" si="1">I8-G8</f>
        <v>19557041.5</v>
      </c>
      <c r="I8" s="44">
        <v>47355508</v>
      </c>
      <c r="J8" s="61" t="s">
        <v>129</v>
      </c>
      <c r="L8" s="117"/>
      <c r="M8" s="117"/>
      <c r="O8" s="117"/>
    </row>
    <row r="9" spans="1:15" s="167" customFormat="1" ht="40.5" customHeight="1" x14ac:dyDescent="0.2">
      <c r="A9" s="154"/>
      <c r="B9" s="42"/>
      <c r="C9" s="162" t="s">
        <v>127</v>
      </c>
      <c r="D9" s="163">
        <v>32412134.5</v>
      </c>
      <c r="E9" s="164">
        <f t="shared" si="0"/>
        <v>40958669.700000003</v>
      </c>
      <c r="F9" s="165">
        <v>73370804.200000003</v>
      </c>
      <c r="G9" s="163">
        <v>28071278.5</v>
      </c>
      <c r="H9" s="164">
        <f t="shared" si="1"/>
        <v>22448281.100000001</v>
      </c>
      <c r="I9" s="165">
        <v>50519559.600000001</v>
      </c>
      <c r="J9" s="166" t="s">
        <v>131</v>
      </c>
      <c r="L9" s="168"/>
      <c r="M9" s="168"/>
      <c r="O9" s="168"/>
    </row>
    <row r="10" spans="1:15" s="167" customFormat="1" ht="40.5" customHeight="1" x14ac:dyDescent="0.2">
      <c r="A10" s="154"/>
      <c r="B10" s="42"/>
      <c r="C10" s="169" t="s">
        <v>128</v>
      </c>
      <c r="D10" s="170">
        <f>D9+D8</f>
        <v>60942145.299999997</v>
      </c>
      <c r="E10" s="171">
        <f>F10-D10</f>
        <v>76921056.299999997</v>
      </c>
      <c r="F10" s="172">
        <f>F9+F8</f>
        <v>137863201.59999999</v>
      </c>
      <c r="G10" s="170">
        <f>G9+G8</f>
        <v>55869745</v>
      </c>
      <c r="H10" s="171">
        <f>I10-G10</f>
        <v>42005322.599999994</v>
      </c>
      <c r="I10" s="172">
        <f>I9+I8</f>
        <v>97875067.599999994</v>
      </c>
      <c r="J10" s="166" t="s">
        <v>130</v>
      </c>
      <c r="L10" s="168"/>
      <c r="M10" s="168"/>
      <c r="O10" s="168"/>
    </row>
    <row r="11" spans="1:15" s="167" customFormat="1" ht="55.5" customHeight="1" x14ac:dyDescent="0.2">
      <c r="A11" s="154"/>
      <c r="B11" s="42"/>
      <c r="C11" s="162" t="s">
        <v>141</v>
      </c>
      <c r="D11" s="170">
        <f>((D9/D7)-1)*100</f>
        <v>267.33504359733888</v>
      </c>
      <c r="E11" s="164">
        <f>((E9/E7)-1)*100</f>
        <v>26.856466002467027</v>
      </c>
      <c r="F11" s="172">
        <f>((F9/F7)-1)*100</f>
        <v>78.470002174040943</v>
      </c>
      <c r="G11" s="170">
        <f>((G9/G7)-1)*100</f>
        <v>-5.0630655729911433</v>
      </c>
      <c r="H11" s="164">
        <f t="shared" ref="H11" si="2">((H9/H7)-1)*100</f>
        <v>26.3988566992698</v>
      </c>
      <c r="I11" s="172">
        <f>((I9/I7)-1)*100</f>
        <v>6.7429956450633322</v>
      </c>
      <c r="J11" s="166" t="s">
        <v>132</v>
      </c>
      <c r="L11" s="168"/>
      <c r="M11" s="168"/>
    </row>
    <row r="12" spans="1:15" ht="58.5" customHeight="1" thickBot="1" x14ac:dyDescent="0.25">
      <c r="A12" s="121"/>
      <c r="B12" s="1"/>
      <c r="C12" s="58" t="s">
        <v>142</v>
      </c>
      <c r="D12" s="62">
        <f>((D9/D8)-1)*100</f>
        <v>13.60715818586371</v>
      </c>
      <c r="E12" s="49">
        <f t="shared" ref="E12:I12" si="3">((E9/E8)-1)*100</f>
        <v>13.893079888085103</v>
      </c>
      <c r="F12" s="55">
        <f t="shared" si="3"/>
        <v>13.766594448231828</v>
      </c>
      <c r="G12" s="62">
        <f t="shared" si="3"/>
        <v>0.9813922649294371</v>
      </c>
      <c r="H12" s="49">
        <f t="shared" si="3"/>
        <v>14.783624609069834</v>
      </c>
      <c r="I12" s="55">
        <f t="shared" si="3"/>
        <v>6.6814859213420341</v>
      </c>
      <c r="J12" s="60" t="s">
        <v>133</v>
      </c>
    </row>
    <row r="13" spans="1:15" ht="13.5" thickTop="1" x14ac:dyDescent="0.2">
      <c r="A13" s="122">
        <v>3</v>
      </c>
      <c r="B13" s="124"/>
      <c r="C13" s="6"/>
      <c r="D13" s="5"/>
      <c r="E13" s="5"/>
      <c r="F13" s="5"/>
      <c r="G13" s="5"/>
      <c r="H13" s="5"/>
      <c r="I13" s="5"/>
    </row>
    <row r="14" spans="1:15" x14ac:dyDescent="0.2">
      <c r="A14" s="121"/>
      <c r="B14" s="1"/>
      <c r="C14" s="6"/>
      <c r="D14" s="5"/>
      <c r="E14" s="161"/>
      <c r="G14" s="5"/>
      <c r="H14" s="161"/>
      <c r="I14" s="5"/>
    </row>
    <row r="15" spans="1:15" x14ac:dyDescent="0.2">
      <c r="A15" s="121"/>
      <c r="B15" s="1"/>
      <c r="C15" s="6"/>
      <c r="D15" s="5"/>
      <c r="E15" s="161"/>
      <c r="F15" s="108"/>
      <c r="G15" s="161"/>
      <c r="H15" s="5"/>
      <c r="I15" s="5"/>
    </row>
    <row r="16" spans="1:15" x14ac:dyDescent="0.2">
      <c r="A16" s="121"/>
      <c r="B16" s="1"/>
      <c r="C16" s="6"/>
      <c r="D16" s="5"/>
      <c r="E16" s="5"/>
      <c r="F16" s="108"/>
      <c r="G16" s="150"/>
    </row>
    <row r="17" spans="3:9" x14ac:dyDescent="0.2">
      <c r="C17" s="6"/>
      <c r="D17" s="5"/>
      <c r="E17" s="5"/>
      <c r="F17" s="108"/>
    </row>
    <row r="18" spans="3:9" x14ac:dyDescent="0.2">
      <c r="C18" s="5"/>
      <c r="D18" s="5"/>
      <c r="E18" s="5"/>
      <c r="F18" s="108"/>
    </row>
    <row r="19" spans="3:9" x14ac:dyDescent="0.2">
      <c r="C19" s="5"/>
      <c r="D19" s="5"/>
      <c r="E19" s="5"/>
      <c r="F19" s="149"/>
    </row>
    <row r="20" spans="3:9" x14ac:dyDescent="0.2">
      <c r="C20" s="5"/>
      <c r="D20" s="5"/>
      <c r="E20" s="5"/>
      <c r="F20" s="108"/>
      <c r="I20" s="150"/>
    </row>
    <row r="21" spans="3:9" x14ac:dyDescent="0.2">
      <c r="C21" s="5"/>
      <c r="D21" s="5"/>
      <c r="E21" s="5"/>
    </row>
  </sheetData>
  <mergeCells count="9">
    <mergeCell ref="A1:A7"/>
    <mergeCell ref="C1:J1"/>
    <mergeCell ref="C2:J2"/>
    <mergeCell ref="G3:I3"/>
    <mergeCell ref="G4:I4"/>
    <mergeCell ref="D3:F3"/>
    <mergeCell ref="D4:F4"/>
    <mergeCell ref="C3:C6"/>
    <mergeCell ref="J3:J6"/>
  </mergeCells>
  <phoneticPr fontId="0" type="noConversion"/>
  <printOptions horizontalCentered="1" verticalCentered="1"/>
  <pageMargins left="0.2" right="0.24" top="0.55000000000000004" bottom="0.52" header="0.35" footer="0.24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rightToLeft="1" view="pageBreakPreview" zoomScaleSheetLayoutView="100" workbookViewId="0">
      <selection activeCell="A21" sqref="A21"/>
    </sheetView>
  </sheetViews>
  <sheetFormatPr defaultRowHeight="12.75" x14ac:dyDescent="0.2"/>
  <cols>
    <col min="1" max="1" width="17.28515625" style="75" customWidth="1"/>
    <col min="2" max="2" width="17.140625" style="75" customWidth="1"/>
    <col min="3" max="3" width="21.5703125" style="75" customWidth="1"/>
    <col min="4" max="4" width="35" style="75" customWidth="1"/>
    <col min="5" max="5" width="3.28515625" style="75" customWidth="1"/>
    <col min="6" max="7" width="9.140625" style="75"/>
    <col min="8" max="8" width="19.85546875" style="75" customWidth="1"/>
    <col min="9" max="9" width="13.7109375" style="75" bestFit="1" customWidth="1"/>
    <col min="10" max="10" width="17.42578125" style="75" bestFit="1" customWidth="1"/>
    <col min="11" max="16384" width="9.140625" style="75"/>
  </cols>
  <sheetData>
    <row r="1" spans="1:10" s="74" customFormat="1" ht="52.5" customHeight="1" x14ac:dyDescent="0.25">
      <c r="A1" s="195" t="s">
        <v>117</v>
      </c>
      <c r="B1" s="195"/>
      <c r="C1" s="195"/>
      <c r="D1" s="195"/>
    </row>
    <row r="2" spans="1:10" s="74" customFormat="1" ht="75" customHeight="1" thickBot="1" x14ac:dyDescent="0.3">
      <c r="A2" s="196" t="s">
        <v>134</v>
      </c>
      <c r="B2" s="196"/>
      <c r="C2" s="196"/>
      <c r="D2" s="196"/>
    </row>
    <row r="3" spans="1:10" s="97" customFormat="1" ht="39" customHeight="1" thickTop="1" thickBot="1" x14ac:dyDescent="0.25">
      <c r="A3" s="197" t="s">
        <v>91</v>
      </c>
      <c r="B3" s="133" t="s">
        <v>92</v>
      </c>
      <c r="C3" s="133" t="s">
        <v>93</v>
      </c>
      <c r="D3" s="199" t="s">
        <v>1</v>
      </c>
    </row>
    <row r="4" spans="1:10" s="97" customFormat="1" ht="29.25" customHeight="1" thickTop="1" thickBot="1" x14ac:dyDescent="0.25">
      <c r="A4" s="198"/>
      <c r="B4" s="98" t="s">
        <v>78</v>
      </c>
      <c r="C4" s="98" t="s">
        <v>79</v>
      </c>
      <c r="D4" s="200"/>
      <c r="I4" s="99"/>
      <c r="J4" s="100"/>
    </row>
    <row r="5" spans="1:10" ht="30.75" customHeight="1" x14ac:dyDescent="0.2">
      <c r="A5" s="78" t="s">
        <v>94</v>
      </c>
      <c r="B5" s="175">
        <v>76505.2</v>
      </c>
      <c r="C5" s="143">
        <f>B5/B$8*100</f>
        <v>55.493561733660627</v>
      </c>
      <c r="D5" s="79" t="s">
        <v>80</v>
      </c>
      <c r="F5" s="181"/>
      <c r="I5" s="76"/>
      <c r="J5" s="81"/>
    </row>
    <row r="6" spans="1:10" ht="30.75" customHeight="1" x14ac:dyDescent="0.2">
      <c r="A6" s="82" t="s">
        <v>95</v>
      </c>
      <c r="B6" s="176">
        <v>28606.7</v>
      </c>
      <c r="C6" s="144">
        <f>B6/B$8*100</f>
        <v>20.75006238067882</v>
      </c>
      <c r="D6" s="83" t="s">
        <v>81</v>
      </c>
      <c r="F6" s="181"/>
      <c r="I6" s="76"/>
      <c r="J6" s="81"/>
    </row>
    <row r="7" spans="1:10" ht="30.75" customHeight="1" thickBot="1" x14ac:dyDescent="0.25">
      <c r="A7" s="84" t="s">
        <v>96</v>
      </c>
      <c r="B7" s="176">
        <v>32751.3</v>
      </c>
      <c r="C7" s="145">
        <f>B7/B$8*100</f>
        <v>23.756375885660571</v>
      </c>
      <c r="D7" s="85" t="s">
        <v>82</v>
      </c>
      <c r="F7" s="181"/>
      <c r="H7" s="148"/>
      <c r="I7" s="76"/>
      <c r="J7" s="81"/>
    </row>
    <row r="8" spans="1:10" ht="30.75" customHeight="1" thickBot="1" x14ac:dyDescent="0.25">
      <c r="A8" s="86" t="s">
        <v>48</v>
      </c>
      <c r="B8" s="87">
        <f>SUM(B5:B7)</f>
        <v>137863.19999999998</v>
      </c>
      <c r="C8" s="87">
        <f>B8/B$8*100</f>
        <v>100</v>
      </c>
      <c r="D8" s="88" t="s">
        <v>50</v>
      </c>
      <c r="F8" s="181"/>
      <c r="I8" s="76"/>
      <c r="J8" s="81"/>
    </row>
    <row r="9" spans="1:10" ht="24" customHeight="1" thickTop="1" x14ac:dyDescent="0.2">
      <c r="A9" s="89"/>
      <c r="B9" s="90"/>
      <c r="C9" s="90"/>
      <c r="D9" s="91"/>
      <c r="F9" s="80"/>
      <c r="I9" s="76"/>
      <c r="J9" s="81"/>
    </row>
    <row r="10" spans="1:10" ht="25.5" customHeight="1" x14ac:dyDescent="0.2">
      <c r="A10" s="92"/>
      <c r="B10" s="93"/>
      <c r="C10" s="90"/>
      <c r="D10" s="25"/>
      <c r="F10" s="151"/>
      <c r="I10" s="94"/>
      <c r="J10" s="77"/>
    </row>
    <row r="11" spans="1:10" ht="27" customHeight="1" x14ac:dyDescent="0.2">
      <c r="A11" s="95"/>
      <c r="B11" s="96"/>
      <c r="C11" s="95"/>
      <c r="D11" s="95"/>
      <c r="F11" s="80"/>
    </row>
    <row r="12" spans="1:10" x14ac:dyDescent="0.2">
      <c r="A12" s="95"/>
      <c r="B12" s="96"/>
      <c r="C12" s="95"/>
      <c r="D12" s="95"/>
      <c r="F12" s="80"/>
    </row>
    <row r="13" spans="1:10" x14ac:dyDescent="0.2">
      <c r="A13" s="95"/>
      <c r="B13" s="96"/>
      <c r="C13" s="95"/>
      <c r="D13" s="95"/>
      <c r="F13" s="80"/>
    </row>
    <row r="14" spans="1:10" ht="19.5" customHeight="1" x14ac:dyDescent="0.2">
      <c r="A14" s="95"/>
      <c r="B14" s="96"/>
      <c r="C14" s="95"/>
      <c r="D14" s="95"/>
      <c r="F14" s="80"/>
    </row>
    <row r="15" spans="1:10" ht="19.5" customHeight="1" x14ac:dyDescent="0.2">
      <c r="A15" s="95"/>
      <c r="B15" s="96"/>
      <c r="C15" s="95"/>
      <c r="D15" s="95"/>
      <c r="F15" s="80"/>
    </row>
    <row r="16" spans="1:10" ht="19.5" customHeight="1" x14ac:dyDescent="0.2">
      <c r="A16" s="95"/>
      <c r="B16" s="96"/>
      <c r="C16" s="95"/>
      <c r="D16" s="95"/>
      <c r="F16" s="80"/>
    </row>
    <row r="17" spans="1:4" ht="19.5" customHeight="1" x14ac:dyDescent="0.2">
      <c r="A17" s="95"/>
      <c r="B17" s="95"/>
      <c r="C17" s="95"/>
      <c r="D17" s="95"/>
    </row>
    <row r="18" spans="1:4" ht="19.5" customHeight="1" x14ac:dyDescent="0.2">
      <c r="A18" s="95"/>
      <c r="B18" s="95"/>
      <c r="C18" s="95"/>
      <c r="D18" s="95"/>
    </row>
    <row r="19" spans="1:4" ht="19.5" customHeight="1" x14ac:dyDescent="0.2">
      <c r="A19" s="95"/>
      <c r="B19" s="95"/>
      <c r="C19" s="95"/>
      <c r="D19" s="95"/>
    </row>
    <row r="20" spans="1:4" ht="19.5" customHeight="1" x14ac:dyDescent="0.2">
      <c r="A20" s="95"/>
      <c r="B20" s="95"/>
      <c r="C20" s="95"/>
      <c r="D20" s="95"/>
    </row>
    <row r="21" spans="1:4" ht="19.5" customHeight="1" x14ac:dyDescent="0.2">
      <c r="A21" s="95"/>
      <c r="B21" s="95"/>
      <c r="C21" s="95"/>
      <c r="D21" s="95"/>
    </row>
    <row r="22" spans="1:4" ht="19.5" customHeight="1" x14ac:dyDescent="0.2">
      <c r="A22" s="95"/>
      <c r="B22" s="95"/>
      <c r="C22" s="95"/>
      <c r="D22" s="95"/>
    </row>
    <row r="23" spans="1:4" ht="19.5" customHeight="1" x14ac:dyDescent="0.2">
      <c r="A23" s="95"/>
      <c r="B23" s="95"/>
      <c r="C23" s="95"/>
      <c r="D23" s="95"/>
    </row>
    <row r="24" spans="1:4" ht="19.5" customHeight="1" x14ac:dyDescent="0.2"/>
    <row r="25" spans="1:4" ht="19.5" customHeight="1" x14ac:dyDescent="0.2"/>
    <row r="26" spans="1:4" ht="19.5" customHeight="1" x14ac:dyDescent="0.2"/>
    <row r="27" spans="1:4" ht="19.5" customHeight="1" x14ac:dyDescent="0.2"/>
    <row r="28" spans="1:4" ht="19.5" customHeight="1" x14ac:dyDescent="0.2"/>
    <row r="29" spans="1:4" ht="19.5" customHeight="1" x14ac:dyDescent="0.2"/>
    <row r="32" spans="1:4" ht="21" customHeight="1" x14ac:dyDescent="0.2"/>
    <row r="33" spans="1:6" ht="18" customHeight="1" x14ac:dyDescent="0.2">
      <c r="A33" s="125"/>
      <c r="B33" s="125"/>
      <c r="C33" s="125"/>
      <c r="D33" s="125"/>
      <c r="E33" s="77"/>
      <c r="F33" s="77"/>
    </row>
    <row r="34" spans="1:6" ht="26.25" customHeight="1" x14ac:dyDescent="0.2">
      <c r="A34" s="194" t="s">
        <v>104</v>
      </c>
      <c r="B34" s="194"/>
      <c r="C34" s="194"/>
      <c r="D34" s="126">
        <v>4</v>
      </c>
      <c r="E34" s="77"/>
      <c r="F34" s="77"/>
    </row>
  </sheetData>
  <mergeCells count="5">
    <mergeCell ref="A34:C34"/>
    <mergeCell ref="A1:D1"/>
    <mergeCell ref="A2:D2"/>
    <mergeCell ref="A3:A4"/>
    <mergeCell ref="D3:D4"/>
  </mergeCells>
  <printOptions horizontalCentered="1"/>
  <pageMargins left="0.14000000000000001" right="0.22" top="0.4" bottom="0.37" header="0.24" footer="0.23"/>
  <pageSetup paperSize="9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rightToLeft="1" tabSelected="1" view="pageBreakPreview" topLeftCell="A17" zoomScaleSheetLayoutView="100" workbookViewId="0">
      <selection activeCell="I14" sqref="I14"/>
    </sheetView>
  </sheetViews>
  <sheetFormatPr defaultRowHeight="12.75" x14ac:dyDescent="0.2"/>
  <cols>
    <col min="1" max="1" width="3.85546875" style="21" customWidth="1"/>
    <col min="2" max="2" width="20.42578125" style="21" customWidth="1"/>
    <col min="3" max="3" width="17.140625" style="21" customWidth="1"/>
    <col min="4" max="4" width="9.7109375" style="21" customWidth="1"/>
    <col min="5" max="5" width="14.85546875" style="21" customWidth="1"/>
    <col min="6" max="6" width="11" style="21" customWidth="1"/>
    <col min="7" max="7" width="14.7109375" style="21" customWidth="1"/>
    <col min="8" max="8" width="15.28515625" style="21" customWidth="1"/>
    <col min="9" max="16384" width="9.140625" style="21"/>
  </cols>
  <sheetData>
    <row r="1" spans="2:13" ht="42.75" customHeight="1" x14ac:dyDescent="0.2">
      <c r="B1" s="206" t="s">
        <v>135</v>
      </c>
      <c r="C1" s="206"/>
      <c r="D1" s="206"/>
      <c r="E1" s="206"/>
      <c r="F1" s="206"/>
      <c r="G1" s="206"/>
      <c r="H1" s="206"/>
    </row>
    <row r="2" spans="2:13" ht="33" customHeight="1" thickBot="1" x14ac:dyDescent="0.25">
      <c r="B2" s="207" t="s">
        <v>136</v>
      </c>
      <c r="C2" s="207"/>
      <c r="D2" s="207"/>
      <c r="E2" s="207"/>
      <c r="F2" s="207"/>
      <c r="G2" s="207"/>
      <c r="H2" s="207"/>
    </row>
    <row r="3" spans="2:13" ht="60.75" customHeight="1" thickTop="1" thickBot="1" x14ac:dyDescent="0.25">
      <c r="B3" s="204" t="s">
        <v>56</v>
      </c>
      <c r="C3" s="67" t="s">
        <v>97</v>
      </c>
      <c r="D3" s="30" t="s">
        <v>57</v>
      </c>
      <c r="E3" s="30" t="s">
        <v>58</v>
      </c>
      <c r="F3" s="30" t="s">
        <v>57</v>
      </c>
      <c r="G3" s="30" t="s">
        <v>59</v>
      </c>
      <c r="H3" s="208" t="s">
        <v>60</v>
      </c>
      <c r="L3" s="152" t="s">
        <v>110</v>
      </c>
      <c r="M3" s="152"/>
    </row>
    <row r="4" spans="2:13" ht="69" customHeight="1" thickTop="1" thickBot="1" x14ac:dyDescent="0.25">
      <c r="B4" s="205"/>
      <c r="C4" s="22" t="s">
        <v>75</v>
      </c>
      <c r="D4" s="22" t="s">
        <v>61</v>
      </c>
      <c r="E4" s="22" t="s">
        <v>62</v>
      </c>
      <c r="F4" s="22" t="s">
        <v>61</v>
      </c>
      <c r="G4" s="22" t="s">
        <v>63</v>
      </c>
      <c r="H4" s="209"/>
      <c r="J4" s="178"/>
      <c r="L4" s="152">
        <v>347.16099999999994</v>
      </c>
      <c r="M4" s="152" t="s">
        <v>111</v>
      </c>
    </row>
    <row r="5" spans="2:13" ht="25.5" customHeight="1" x14ac:dyDescent="0.2">
      <c r="B5" s="29" t="s">
        <v>126</v>
      </c>
      <c r="C5" s="119">
        <v>349975</v>
      </c>
      <c r="D5" s="173"/>
      <c r="E5" s="177">
        <v>59.148000000000003</v>
      </c>
      <c r="F5" s="173"/>
      <c r="G5" s="179">
        <v>3.3410000000000002</v>
      </c>
      <c r="H5" s="135" t="s">
        <v>137</v>
      </c>
      <c r="I5" s="21">
        <v>304.04700000000003</v>
      </c>
      <c r="J5" s="21">
        <f>31+29+31</f>
        <v>91</v>
      </c>
      <c r="K5" s="146">
        <f>I5/J5</f>
        <v>3.3411758241758243</v>
      </c>
      <c r="L5" s="152">
        <v>324.75299999999999</v>
      </c>
      <c r="M5" s="152" t="s">
        <v>112</v>
      </c>
    </row>
    <row r="6" spans="2:13" ht="33.75" customHeight="1" thickBot="1" x14ac:dyDescent="0.25">
      <c r="B6" s="51" t="s">
        <v>127</v>
      </c>
      <c r="C6" s="120">
        <v>354009</v>
      </c>
      <c r="D6" s="174">
        <f>((C6/C5)-1)*100</f>
        <v>1.1526537609829246</v>
      </c>
      <c r="E6" s="174">
        <v>66.483000000000004</v>
      </c>
      <c r="F6" s="174">
        <f>((E6/E5)-1)*100</f>
        <v>12.401095556908093</v>
      </c>
      <c r="G6" s="69">
        <v>3.3119999999999998</v>
      </c>
      <c r="H6" s="136" t="s">
        <v>138</v>
      </c>
      <c r="I6" s="21">
        <v>304.68700000000001</v>
      </c>
      <c r="J6" s="21">
        <f>31+30+31</f>
        <v>92</v>
      </c>
      <c r="K6" s="146">
        <f>I6/J6</f>
        <v>3.3118152173913047</v>
      </c>
    </row>
    <row r="7" spans="2:13" ht="26.25" customHeight="1" thickTop="1" x14ac:dyDescent="0.2">
      <c r="B7" s="31"/>
      <c r="C7" s="31"/>
      <c r="D7" s="33"/>
      <c r="E7" s="34"/>
      <c r="F7" s="33"/>
      <c r="G7" s="31"/>
      <c r="H7" s="32"/>
      <c r="L7" s="21">
        <f>L4/J5</f>
        <v>3.8149560439560433</v>
      </c>
    </row>
    <row r="8" spans="2:13" ht="21" customHeight="1" x14ac:dyDescent="0.2">
      <c r="B8" s="23"/>
      <c r="C8" s="23"/>
      <c r="D8" s="23"/>
      <c r="E8" s="24"/>
      <c r="F8" s="24"/>
      <c r="G8" s="24"/>
      <c r="H8" s="25"/>
      <c r="L8" s="21">
        <f>L5/J6</f>
        <v>3.5299239130434783</v>
      </c>
    </row>
    <row r="9" spans="2:13" ht="18" customHeight="1" x14ac:dyDescent="0.2">
      <c r="B9" s="203"/>
      <c r="C9" s="203"/>
      <c r="D9" s="203"/>
      <c r="E9" s="203"/>
      <c r="F9" s="203"/>
      <c r="G9" s="203"/>
      <c r="H9" s="203"/>
    </row>
    <row r="10" spans="2:13" ht="30" customHeight="1" x14ac:dyDescent="0.2">
      <c r="B10" s="210"/>
      <c r="C10" s="210"/>
      <c r="D10" s="210"/>
      <c r="E10" s="210"/>
      <c r="F10" s="210"/>
      <c r="G10" s="210"/>
      <c r="H10" s="210"/>
    </row>
    <row r="11" spans="2:13" x14ac:dyDescent="0.2">
      <c r="B11" s="26"/>
      <c r="C11" s="26"/>
      <c r="D11" s="26"/>
      <c r="E11" s="26"/>
      <c r="F11" s="26"/>
      <c r="G11" s="26"/>
    </row>
    <row r="12" spans="2:13" x14ac:dyDescent="0.2">
      <c r="B12" s="26"/>
      <c r="C12" s="26"/>
      <c r="D12" s="26"/>
      <c r="E12" s="26"/>
      <c r="F12" s="26"/>
      <c r="G12" s="26"/>
    </row>
    <row r="13" spans="2:13" x14ac:dyDescent="0.2">
      <c r="B13" s="26"/>
      <c r="C13" s="26"/>
      <c r="D13" s="26"/>
      <c r="E13" s="26"/>
      <c r="F13" s="26"/>
      <c r="G13" s="26"/>
    </row>
    <row r="14" spans="2:13" x14ac:dyDescent="0.2">
      <c r="B14" s="26"/>
      <c r="C14" s="26"/>
      <c r="D14" s="26"/>
      <c r="E14" s="26"/>
      <c r="F14" s="26"/>
      <c r="G14" s="26"/>
    </row>
    <row r="15" spans="2:13" x14ac:dyDescent="0.2">
      <c r="B15" s="26"/>
      <c r="C15" s="26"/>
      <c r="D15" s="26"/>
      <c r="E15" s="26"/>
      <c r="F15" s="26"/>
      <c r="G15" s="26"/>
    </row>
    <row r="28" spans="2:8" ht="15.75" x14ac:dyDescent="0.2">
      <c r="B28" s="23"/>
      <c r="C28" s="23"/>
      <c r="D28" s="23"/>
      <c r="E28" s="24"/>
      <c r="F28" s="24"/>
      <c r="G28" s="24"/>
      <c r="H28" s="25"/>
    </row>
    <row r="29" spans="2:8" ht="15.75" x14ac:dyDescent="0.25">
      <c r="B29" s="211"/>
      <c r="C29" s="211"/>
      <c r="D29" s="211"/>
      <c r="E29" s="211"/>
      <c r="F29" s="211"/>
      <c r="G29" s="211"/>
      <c r="H29" s="211"/>
    </row>
    <row r="30" spans="2:8" ht="15.75" customHeight="1" x14ac:dyDescent="0.2">
      <c r="B30" s="202"/>
      <c r="C30" s="202"/>
      <c r="D30" s="202"/>
      <c r="E30" s="202"/>
      <c r="F30" s="202"/>
      <c r="G30" s="202"/>
      <c r="H30" s="202"/>
    </row>
    <row r="41" spans="1:8" ht="50.25" customHeight="1" x14ac:dyDescent="0.2"/>
    <row r="42" spans="1:8" x14ac:dyDescent="0.2">
      <c r="A42" s="201" t="s">
        <v>104</v>
      </c>
      <c r="B42" s="201"/>
      <c r="C42" s="201"/>
      <c r="D42" s="127"/>
      <c r="E42" s="128"/>
      <c r="F42" s="128"/>
      <c r="G42" s="128"/>
      <c r="H42" s="127">
        <v>5</v>
      </c>
    </row>
    <row r="43" spans="1:8" x14ac:dyDescent="0.2">
      <c r="C43" s="27"/>
      <c r="D43" s="27"/>
    </row>
  </sheetData>
  <mergeCells count="9">
    <mergeCell ref="A42:C42"/>
    <mergeCell ref="B30:H30"/>
    <mergeCell ref="B9:H9"/>
    <mergeCell ref="B3:B4"/>
    <mergeCell ref="B1:H1"/>
    <mergeCell ref="B2:H2"/>
    <mergeCell ref="H3:H4"/>
    <mergeCell ref="B10:H10"/>
    <mergeCell ref="B29:H29"/>
  </mergeCells>
  <phoneticPr fontId="10" type="noConversion"/>
  <printOptions horizontalCentered="1" verticalCentered="1"/>
  <pageMargins left="0.196850393700787" right="0.23622047244094499" top="0.39370078740157499" bottom="0.35433070866141703" header="0.196850393700787" footer="0.196850393700787"/>
  <pageSetup paperSize="9" scale="90" orientation="portrait" r:id="rId1"/>
  <headerFooter alignWithMargins="0"/>
  <rowBreaks count="1" manualBreakCount="1">
    <brk id="42" min="1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rightToLeft="1" view="pageBreakPreview" topLeftCell="A5" zoomScale="90" zoomScaleNormal="100" zoomScaleSheetLayoutView="90" workbookViewId="0">
      <selection activeCell="N17" sqref="N17"/>
    </sheetView>
  </sheetViews>
  <sheetFormatPr defaultRowHeight="12.75" x14ac:dyDescent="0.2"/>
  <cols>
    <col min="1" max="1" width="3.5703125" style="1" bestFit="1" customWidth="1"/>
    <col min="2" max="2" width="5.28515625" style="1" customWidth="1"/>
    <col min="3" max="3" width="5.85546875" style="1" customWidth="1"/>
    <col min="4" max="4" width="18.140625" style="1" customWidth="1"/>
    <col min="5" max="9" width="13.85546875" style="1" customWidth="1"/>
    <col min="10" max="10" width="12.7109375" style="1" customWidth="1"/>
    <col min="11" max="11" width="28.42578125" style="1" customWidth="1"/>
    <col min="12" max="12" width="4.5703125" style="1" customWidth="1"/>
    <col min="13" max="13" width="16.140625" style="1" bestFit="1" customWidth="1"/>
    <col min="14" max="14" width="15.140625" style="1" customWidth="1"/>
    <col min="15" max="15" width="9.5703125" style="1" bestFit="1" customWidth="1"/>
    <col min="16" max="16384" width="9.140625" style="1"/>
  </cols>
  <sheetData>
    <row r="1" spans="1:15" ht="25.5" customHeight="1" x14ac:dyDescent="0.2">
      <c r="A1" s="183" t="s">
        <v>104</v>
      </c>
      <c r="C1" s="221" t="s">
        <v>119</v>
      </c>
      <c r="D1" s="221"/>
      <c r="E1" s="221"/>
      <c r="F1" s="221"/>
      <c r="G1" s="221"/>
      <c r="H1" s="221"/>
      <c r="I1" s="221"/>
      <c r="J1" s="221"/>
      <c r="K1" s="221"/>
      <c r="L1" s="221"/>
    </row>
    <row r="2" spans="1:15" ht="32.25" customHeight="1" thickBot="1" x14ac:dyDescent="0.25">
      <c r="A2" s="183"/>
      <c r="C2" s="222" t="s">
        <v>139</v>
      </c>
      <c r="D2" s="222"/>
      <c r="E2" s="222"/>
      <c r="F2" s="222"/>
      <c r="G2" s="222"/>
      <c r="H2" s="222"/>
      <c r="I2" s="222"/>
      <c r="J2" s="222"/>
      <c r="K2" s="222"/>
      <c r="L2" s="222"/>
    </row>
    <row r="3" spans="1:15" ht="20.25" customHeight="1" thickTop="1" thickBot="1" x14ac:dyDescent="0.3">
      <c r="A3" s="183"/>
      <c r="C3" s="223" t="s">
        <v>0</v>
      </c>
      <c r="D3" s="226" t="s">
        <v>91</v>
      </c>
      <c r="E3" s="229" t="s">
        <v>100</v>
      </c>
      <c r="F3" s="229"/>
      <c r="G3" s="229" t="s">
        <v>53</v>
      </c>
      <c r="H3" s="229"/>
      <c r="I3" s="230" t="s">
        <v>92</v>
      </c>
      <c r="J3" s="230"/>
      <c r="K3" s="231" t="s">
        <v>1</v>
      </c>
      <c r="L3" s="231" t="s">
        <v>2</v>
      </c>
    </row>
    <row r="4" spans="1:15" ht="20.25" customHeight="1" thickTop="1" thickBot="1" x14ac:dyDescent="0.3">
      <c r="A4" s="184"/>
      <c r="C4" s="224"/>
      <c r="D4" s="227"/>
      <c r="E4" s="216" t="s">
        <v>76</v>
      </c>
      <c r="F4" s="216"/>
      <c r="G4" s="216" t="s">
        <v>77</v>
      </c>
      <c r="H4" s="216"/>
      <c r="I4" s="211" t="s">
        <v>78</v>
      </c>
      <c r="J4" s="211"/>
      <c r="K4" s="232"/>
      <c r="L4" s="232"/>
    </row>
    <row r="5" spans="1:15" ht="30.75" customHeight="1" x14ac:dyDescent="0.2">
      <c r="A5" s="183"/>
      <c r="C5" s="224"/>
      <c r="D5" s="227"/>
      <c r="E5" s="72" t="s">
        <v>45</v>
      </c>
      <c r="F5" s="72" t="s">
        <v>65</v>
      </c>
      <c r="G5" s="72" t="s">
        <v>45</v>
      </c>
      <c r="H5" s="72" t="s">
        <v>65</v>
      </c>
      <c r="I5" s="72" t="s">
        <v>45</v>
      </c>
      <c r="J5" s="72" t="s">
        <v>65</v>
      </c>
      <c r="K5" s="232"/>
      <c r="L5" s="232"/>
    </row>
    <row r="6" spans="1:15" ht="21.75" customHeight="1" thickBot="1" x14ac:dyDescent="0.25">
      <c r="A6" s="183"/>
      <c r="C6" s="225"/>
      <c r="D6" s="228"/>
      <c r="E6" s="18" t="s">
        <v>98</v>
      </c>
      <c r="F6" s="18" t="s">
        <v>99</v>
      </c>
      <c r="G6" s="18" t="s">
        <v>98</v>
      </c>
      <c r="H6" s="18" t="s">
        <v>99</v>
      </c>
      <c r="I6" s="18" t="s">
        <v>44</v>
      </c>
      <c r="J6" s="18" t="s">
        <v>99</v>
      </c>
      <c r="K6" s="233"/>
      <c r="L6" s="233"/>
    </row>
    <row r="7" spans="1:15" ht="24.75" customHeight="1" x14ac:dyDescent="0.2">
      <c r="A7" s="183"/>
      <c r="C7" s="16">
        <v>1</v>
      </c>
      <c r="D7" s="11" t="s">
        <v>101</v>
      </c>
      <c r="E7" s="28">
        <v>1806019.9</v>
      </c>
      <c r="F7" s="139">
        <v>2.8</v>
      </c>
      <c r="G7" s="28">
        <v>4093926.2</v>
      </c>
      <c r="H7" s="139">
        <v>5.58</v>
      </c>
      <c r="I7" s="28">
        <f>G7+E7</f>
        <v>5899946.0999999996</v>
      </c>
      <c r="J7" s="139">
        <v>4.28</v>
      </c>
      <c r="K7" s="14" t="s">
        <v>3</v>
      </c>
      <c r="L7" s="8">
        <v>1</v>
      </c>
      <c r="M7" s="71">
        <f>I7+I9+I10+I11+I12+I13</f>
        <v>76505186</v>
      </c>
      <c r="N7" s="153">
        <f>I7/76505186*100</f>
        <v>7.7118250519644507</v>
      </c>
      <c r="O7" s="153"/>
    </row>
    <row r="8" spans="1:15" ht="24.75" customHeight="1" x14ac:dyDescent="0.2">
      <c r="A8" s="183"/>
      <c r="C8" s="103">
        <v>2</v>
      </c>
      <c r="D8" s="107" t="s">
        <v>4</v>
      </c>
      <c r="E8" s="104">
        <f>E9+E10</f>
        <v>28569807.300000001</v>
      </c>
      <c r="F8" s="104">
        <f t="shared" ref="F8:J8" si="0">F9+F10</f>
        <v>44.300000000000004</v>
      </c>
      <c r="G8" s="104">
        <f t="shared" si="0"/>
        <v>32451981.399999999</v>
      </c>
      <c r="H8" s="104">
        <f>H9+H10</f>
        <v>44.23</v>
      </c>
      <c r="I8" s="104">
        <f t="shared" si="0"/>
        <v>61021788.699999996</v>
      </c>
      <c r="J8" s="104">
        <f t="shared" si="0"/>
        <v>44.260000000000005</v>
      </c>
      <c r="K8" s="105" t="s">
        <v>5</v>
      </c>
      <c r="L8" s="106">
        <v>2</v>
      </c>
      <c r="M8" s="71"/>
      <c r="N8" s="153"/>
    </row>
    <row r="9" spans="1:15" ht="18.75" customHeight="1" x14ac:dyDescent="0.2">
      <c r="A9" s="183"/>
      <c r="C9" s="137" t="s">
        <v>105</v>
      </c>
      <c r="D9" s="12" t="s">
        <v>7</v>
      </c>
      <c r="E9" s="35">
        <v>28530010.800000001</v>
      </c>
      <c r="F9" s="140">
        <v>44.24</v>
      </c>
      <c r="G9" s="35">
        <v>32412134.5</v>
      </c>
      <c r="H9" s="140">
        <v>44.18</v>
      </c>
      <c r="I9" s="35">
        <f>G9+E9</f>
        <v>60942145.299999997</v>
      </c>
      <c r="J9" s="140">
        <v>44.2</v>
      </c>
      <c r="K9" s="15" t="s">
        <v>8</v>
      </c>
      <c r="L9" s="2" t="s">
        <v>6</v>
      </c>
      <c r="M9" s="71"/>
      <c r="N9" s="153">
        <f t="shared" ref="N9:N13" si="1">I9/76505186*100</f>
        <v>79.657534980700518</v>
      </c>
    </row>
    <row r="10" spans="1:15" ht="18" customHeight="1" x14ac:dyDescent="0.2">
      <c r="A10" s="121"/>
      <c r="C10" s="2" t="s">
        <v>9</v>
      </c>
      <c r="D10" s="12" t="s">
        <v>102</v>
      </c>
      <c r="E10" s="35">
        <v>39796.5</v>
      </c>
      <c r="F10" s="140">
        <v>0.06</v>
      </c>
      <c r="G10" s="35">
        <v>39846.9</v>
      </c>
      <c r="H10" s="140">
        <v>0.05</v>
      </c>
      <c r="I10" s="35">
        <f t="shared" ref="I10:I15" si="2">G10+E10</f>
        <v>79643.399999999994</v>
      </c>
      <c r="J10" s="140">
        <v>0.06</v>
      </c>
      <c r="K10" s="15" t="s">
        <v>10</v>
      </c>
      <c r="L10" s="2" t="s">
        <v>9</v>
      </c>
      <c r="M10" s="71"/>
      <c r="N10" s="153">
        <f t="shared" si="1"/>
        <v>0.10410196244735619</v>
      </c>
    </row>
    <row r="11" spans="1:15" ht="18.75" customHeight="1" x14ac:dyDescent="0.2">
      <c r="A11" s="121"/>
      <c r="C11" s="2" t="s">
        <v>11</v>
      </c>
      <c r="D11" s="12" t="s">
        <v>12</v>
      </c>
      <c r="E11" s="35">
        <v>1477112.7</v>
      </c>
      <c r="F11" s="140">
        <v>2.29</v>
      </c>
      <c r="G11" s="35">
        <v>1325704.2</v>
      </c>
      <c r="H11" s="140">
        <v>1.81</v>
      </c>
      <c r="I11" s="35">
        <f t="shared" si="2"/>
        <v>2802816.9</v>
      </c>
      <c r="J11" s="140">
        <v>2.0299999999999998</v>
      </c>
      <c r="K11" s="15" t="s">
        <v>13</v>
      </c>
      <c r="L11" s="2" t="s">
        <v>11</v>
      </c>
      <c r="M11" s="71"/>
      <c r="N11" s="153">
        <f t="shared" si="1"/>
        <v>3.6635645850204193</v>
      </c>
    </row>
    <row r="12" spans="1:15" ht="20.25" customHeight="1" x14ac:dyDescent="0.2">
      <c r="A12" s="121"/>
      <c r="C12" s="2" t="s">
        <v>14</v>
      </c>
      <c r="D12" s="12" t="s">
        <v>15</v>
      </c>
      <c r="E12" s="35">
        <v>1397722.7</v>
      </c>
      <c r="F12" s="140">
        <v>2.17</v>
      </c>
      <c r="G12" s="35">
        <v>2064436.4</v>
      </c>
      <c r="H12" s="140">
        <v>2.81</v>
      </c>
      <c r="I12" s="35">
        <f t="shared" si="2"/>
        <v>3462159.0999999996</v>
      </c>
      <c r="J12" s="140">
        <v>2.5099999999999998</v>
      </c>
      <c r="K12" s="15" t="s">
        <v>16</v>
      </c>
      <c r="L12" s="2" t="s">
        <v>14</v>
      </c>
      <c r="M12" s="71"/>
      <c r="N12" s="153">
        <f t="shared" si="1"/>
        <v>4.5253913898072211</v>
      </c>
      <c r="O12" s="153"/>
    </row>
    <row r="13" spans="1:15" s="42" customFormat="1" ht="21.75" customHeight="1" x14ac:dyDescent="0.2">
      <c r="A13" s="154"/>
      <c r="C13" s="155" t="s">
        <v>17</v>
      </c>
      <c r="D13" s="156" t="s">
        <v>18</v>
      </c>
      <c r="E13" s="157">
        <v>1658189.1</v>
      </c>
      <c r="F13" s="158">
        <v>2.57</v>
      </c>
      <c r="G13" s="157">
        <v>1660286.1</v>
      </c>
      <c r="H13" s="158">
        <v>2.2599999999999998</v>
      </c>
      <c r="I13" s="157">
        <f t="shared" si="2"/>
        <v>3318475.2</v>
      </c>
      <c r="J13" s="158">
        <v>2.41</v>
      </c>
      <c r="K13" s="159" t="s">
        <v>19</v>
      </c>
      <c r="L13" s="155" t="s">
        <v>17</v>
      </c>
      <c r="M13" s="71"/>
      <c r="N13" s="153">
        <f t="shared" si="1"/>
        <v>4.3375820300600276</v>
      </c>
      <c r="O13" s="160"/>
    </row>
    <row r="14" spans="1:15" ht="25.5" x14ac:dyDescent="0.2">
      <c r="A14" s="121"/>
      <c r="C14" s="2" t="s">
        <v>20</v>
      </c>
      <c r="D14" s="13" t="s">
        <v>113</v>
      </c>
      <c r="E14" s="35">
        <v>6371357.7999999998</v>
      </c>
      <c r="F14" s="140">
        <v>9.8800000000000008</v>
      </c>
      <c r="G14" s="35">
        <v>7167960.7000000002</v>
      </c>
      <c r="H14" s="140">
        <v>9.77</v>
      </c>
      <c r="I14" s="35">
        <f t="shared" si="2"/>
        <v>13539318.5</v>
      </c>
      <c r="J14" s="140">
        <v>9.82</v>
      </c>
      <c r="K14" s="17" t="s">
        <v>21</v>
      </c>
      <c r="L14" s="2" t="s">
        <v>20</v>
      </c>
      <c r="M14" s="71"/>
      <c r="N14" s="147">
        <f>N13+N12+N11+N10+N9+N7</f>
        <v>100</v>
      </c>
      <c r="O14" s="153"/>
    </row>
    <row r="15" spans="1:15" ht="25.5" customHeight="1" x14ac:dyDescent="0.2">
      <c r="A15" s="121"/>
      <c r="C15" s="2" t="s">
        <v>22</v>
      </c>
      <c r="D15" s="13" t="s">
        <v>23</v>
      </c>
      <c r="E15" s="35">
        <v>5767262</v>
      </c>
      <c r="F15" s="140">
        <v>8.94</v>
      </c>
      <c r="G15" s="35">
        <v>6624680.7000000002</v>
      </c>
      <c r="H15" s="140">
        <v>9.0299999999999994</v>
      </c>
      <c r="I15" s="35">
        <f t="shared" si="2"/>
        <v>12391942.699999999</v>
      </c>
      <c r="J15" s="140">
        <v>8.99</v>
      </c>
      <c r="K15" s="17" t="s">
        <v>24</v>
      </c>
      <c r="L15" s="2" t="s">
        <v>22</v>
      </c>
      <c r="M15" s="71">
        <f>I15+I14+I17</f>
        <v>28606695.399999999</v>
      </c>
      <c r="N15" s="153">
        <f>M7/M22*100</f>
        <v>55.493550934624459</v>
      </c>
    </row>
    <row r="16" spans="1:15" ht="25.5" customHeight="1" x14ac:dyDescent="0.2">
      <c r="A16" s="121"/>
      <c r="C16" s="2" t="s">
        <v>25</v>
      </c>
      <c r="D16" s="13" t="s">
        <v>26</v>
      </c>
      <c r="E16" s="35">
        <f>E17+E18</f>
        <v>5272387.9000000004</v>
      </c>
      <c r="F16" s="35">
        <f t="shared" ref="F16:J16" si="3">F17+F18</f>
        <v>8.18</v>
      </c>
      <c r="G16" s="35">
        <f t="shared" si="3"/>
        <v>5331823.4000000004</v>
      </c>
      <c r="H16" s="35">
        <f>H17+H18</f>
        <v>7.27</v>
      </c>
      <c r="I16" s="35">
        <f t="shared" si="3"/>
        <v>10604211.300000001</v>
      </c>
      <c r="J16" s="35">
        <f t="shared" si="3"/>
        <v>7.6899999999999995</v>
      </c>
      <c r="K16" s="17" t="s">
        <v>27</v>
      </c>
      <c r="L16" s="2" t="s">
        <v>25</v>
      </c>
      <c r="M16" s="71"/>
      <c r="N16" s="153">
        <f>M15/M22*100</f>
        <v>20.750058803218742</v>
      </c>
    </row>
    <row r="17" spans="1:14" ht="20.25" customHeight="1" x14ac:dyDescent="0.2">
      <c r="A17" s="121"/>
      <c r="C17" s="137" t="s">
        <v>106</v>
      </c>
      <c r="D17" s="13" t="s">
        <v>29</v>
      </c>
      <c r="E17" s="35">
        <v>1259010.8</v>
      </c>
      <c r="F17" s="140">
        <v>1.95</v>
      </c>
      <c r="G17" s="35">
        <v>1416423.4</v>
      </c>
      <c r="H17" s="140">
        <v>1.93</v>
      </c>
      <c r="I17" s="35">
        <f>G17+E17</f>
        <v>2675434.2000000002</v>
      </c>
      <c r="J17" s="140">
        <v>1.94</v>
      </c>
      <c r="K17" s="15" t="s">
        <v>30</v>
      </c>
      <c r="L17" s="2" t="s">
        <v>28</v>
      </c>
      <c r="M17" s="71"/>
      <c r="N17" s="153">
        <f>M21/M22*100</f>
        <v>23.756390262156803</v>
      </c>
    </row>
    <row r="18" spans="1:14" ht="19.5" customHeight="1" x14ac:dyDescent="0.2">
      <c r="A18" s="121"/>
      <c r="C18" s="137" t="s">
        <v>109</v>
      </c>
      <c r="D18" s="13" t="s">
        <v>32</v>
      </c>
      <c r="E18" s="35">
        <v>4013377.1</v>
      </c>
      <c r="F18" s="140">
        <v>6.23</v>
      </c>
      <c r="G18" s="35">
        <v>3915400</v>
      </c>
      <c r="H18" s="140">
        <v>5.34</v>
      </c>
      <c r="I18" s="35">
        <f>G18+E18</f>
        <v>7928777.0999999996</v>
      </c>
      <c r="J18" s="140">
        <v>5.75</v>
      </c>
      <c r="K18" s="15" t="s">
        <v>33</v>
      </c>
      <c r="L18" s="2" t="s">
        <v>31</v>
      </c>
      <c r="M18" s="71"/>
      <c r="N18" s="147"/>
    </row>
    <row r="19" spans="1:14" ht="27.75" customHeight="1" x14ac:dyDescent="0.2">
      <c r="A19" s="121"/>
      <c r="C19" s="2" t="s">
        <v>34</v>
      </c>
      <c r="D19" s="13" t="s">
        <v>103</v>
      </c>
      <c r="E19" s="35">
        <f>E20+E21</f>
        <v>12172538</v>
      </c>
      <c r="F19" s="35">
        <f t="shared" ref="F19:J19" si="4">F20+F21</f>
        <v>18.87</v>
      </c>
      <c r="G19" s="35">
        <f t="shared" si="4"/>
        <v>12650005.1</v>
      </c>
      <c r="H19" s="35">
        <f>H20+H21</f>
        <v>17.240000000000002</v>
      </c>
      <c r="I19" s="35">
        <f t="shared" si="4"/>
        <v>24822543.100000001</v>
      </c>
      <c r="J19" s="35">
        <f t="shared" si="4"/>
        <v>18.009999999999998</v>
      </c>
      <c r="K19" s="15" t="s">
        <v>35</v>
      </c>
      <c r="L19" s="2" t="s">
        <v>34</v>
      </c>
      <c r="M19" s="71"/>
      <c r="N19" s="147"/>
    </row>
    <row r="20" spans="1:14" ht="16.5" customHeight="1" x14ac:dyDescent="0.2">
      <c r="A20" s="121"/>
      <c r="C20" s="137" t="s">
        <v>107</v>
      </c>
      <c r="D20" s="12" t="s">
        <v>54</v>
      </c>
      <c r="E20" s="35">
        <v>9829926.5999999996</v>
      </c>
      <c r="F20" s="140">
        <v>15.24</v>
      </c>
      <c r="G20" s="35">
        <v>10306201</v>
      </c>
      <c r="H20" s="140">
        <v>14.05</v>
      </c>
      <c r="I20" s="35">
        <f>G20+E20</f>
        <v>20136127.600000001</v>
      </c>
      <c r="J20" s="140">
        <v>14.61</v>
      </c>
      <c r="K20" s="15" t="s">
        <v>55</v>
      </c>
      <c r="L20" s="2" t="s">
        <v>36</v>
      </c>
      <c r="M20" s="71"/>
      <c r="N20" s="147"/>
    </row>
    <row r="21" spans="1:14" ht="15.75" customHeight="1" thickBot="1" x14ac:dyDescent="0.25">
      <c r="A21" s="121"/>
      <c r="C21" s="137" t="s">
        <v>108</v>
      </c>
      <c r="D21" s="7" t="s">
        <v>38</v>
      </c>
      <c r="E21" s="36">
        <v>2342611.4</v>
      </c>
      <c r="F21" s="140">
        <v>3.63</v>
      </c>
      <c r="G21" s="36">
        <v>2343804.1</v>
      </c>
      <c r="H21" s="140">
        <v>3.19</v>
      </c>
      <c r="I21" s="36">
        <f>G21+E21</f>
        <v>4686415.5</v>
      </c>
      <c r="J21" s="141">
        <v>3.4</v>
      </c>
      <c r="K21" s="9" t="s">
        <v>39</v>
      </c>
      <c r="L21" s="10" t="s">
        <v>37</v>
      </c>
      <c r="M21" s="71">
        <f>I21+I20+I18</f>
        <v>32751320.200000003</v>
      </c>
      <c r="N21" s="147"/>
    </row>
    <row r="22" spans="1:14" ht="21" customHeight="1" x14ac:dyDescent="0.2">
      <c r="A22" s="121"/>
      <c r="C22" s="217" t="s">
        <v>40</v>
      </c>
      <c r="D22" s="217"/>
      <c r="E22" s="37">
        <f>E21+E20+E18+E17+E15+E14+E13+E12+E11+E10+E9+E7</f>
        <v>64492397.399999999</v>
      </c>
      <c r="F22" s="142">
        <f t="shared" ref="F22:J22" si="5">F21+F20+F18+F17+F15+F14+F13+F12+F11+F10+F9+F7</f>
        <v>100.00000000000001</v>
      </c>
      <c r="G22" s="37">
        <f t="shared" si="5"/>
        <v>73370804.200000003</v>
      </c>
      <c r="H22" s="142">
        <f>H21+H20+H18+H17+H15+H14+H13+H12+H11+H10+H9+H7</f>
        <v>100</v>
      </c>
      <c r="I22" s="37">
        <f t="shared" si="5"/>
        <v>137863201.60000002</v>
      </c>
      <c r="J22" s="142">
        <f t="shared" si="5"/>
        <v>100</v>
      </c>
      <c r="K22" s="218" t="s">
        <v>41</v>
      </c>
      <c r="L22" s="218"/>
      <c r="M22" s="71">
        <f>M21+M15+M7</f>
        <v>137863201.59999999</v>
      </c>
      <c r="N22" s="147"/>
    </row>
    <row r="23" spans="1:14" ht="18.75" customHeight="1" x14ac:dyDescent="0.2">
      <c r="A23" s="121"/>
      <c r="C23" s="219" t="s">
        <v>42</v>
      </c>
      <c r="D23" s="219"/>
      <c r="E23" s="102">
        <v>791901</v>
      </c>
      <c r="F23" s="19"/>
      <c r="G23" s="39">
        <v>902261.7</v>
      </c>
      <c r="H23" s="19"/>
      <c r="I23" s="39">
        <f>G23+E23</f>
        <v>1694162.7</v>
      </c>
      <c r="J23" s="19"/>
      <c r="K23" s="220" t="s">
        <v>43</v>
      </c>
      <c r="L23" s="220"/>
    </row>
    <row r="24" spans="1:14" ht="18" customHeight="1" thickBot="1" x14ac:dyDescent="0.25">
      <c r="A24" s="121"/>
      <c r="C24" s="214" t="s">
        <v>44</v>
      </c>
      <c r="D24" s="214"/>
      <c r="E24" s="69">
        <f>E22-E23</f>
        <v>63700496.399999999</v>
      </c>
      <c r="F24" s="20"/>
      <c r="G24" s="40">
        <f>G22-G23</f>
        <v>72468542.5</v>
      </c>
      <c r="H24" s="20"/>
      <c r="I24" s="40">
        <f>I22-I23</f>
        <v>136169038.90000004</v>
      </c>
      <c r="J24" s="20"/>
      <c r="K24" s="215" t="s">
        <v>45</v>
      </c>
      <c r="L24" s="215"/>
    </row>
    <row r="25" spans="1:14" ht="18" customHeight="1" thickTop="1" x14ac:dyDescent="0.2">
      <c r="A25" s="122">
        <v>6</v>
      </c>
      <c r="B25" s="212"/>
      <c r="C25" s="213"/>
      <c r="D25" s="213"/>
      <c r="E25" s="213"/>
      <c r="F25" s="213"/>
      <c r="G25" s="213"/>
      <c r="H25" s="114"/>
      <c r="I25" s="114"/>
      <c r="J25" s="114"/>
      <c r="K25" s="115"/>
      <c r="L25" s="115"/>
    </row>
    <row r="26" spans="1:14" ht="18" customHeight="1" x14ac:dyDescent="0.2">
      <c r="A26" s="121"/>
      <c r="C26" s="113"/>
      <c r="D26" s="113"/>
      <c r="E26" s="114"/>
      <c r="F26" s="114"/>
      <c r="G26" s="114"/>
      <c r="H26" s="114"/>
      <c r="I26" s="114"/>
      <c r="J26" s="114"/>
      <c r="K26" s="115"/>
      <c r="L26" s="115"/>
    </row>
    <row r="27" spans="1:14" ht="18" customHeight="1" x14ac:dyDescent="0.2">
      <c r="C27" s="113"/>
      <c r="D27" s="113"/>
      <c r="E27" s="114"/>
      <c r="F27" s="114"/>
      <c r="G27" s="114"/>
      <c r="H27" s="114"/>
      <c r="I27" s="138"/>
      <c r="J27" s="134"/>
      <c r="K27" s="115"/>
      <c r="L27" s="115"/>
    </row>
    <row r="28" spans="1:14" ht="18" customHeight="1" x14ac:dyDescent="0.2">
      <c r="C28" s="113"/>
      <c r="D28" s="113"/>
      <c r="E28" s="114"/>
      <c r="F28" s="114"/>
      <c r="G28" s="114"/>
      <c r="H28" s="114"/>
      <c r="I28" s="114"/>
      <c r="J28" s="134"/>
      <c r="K28" s="115"/>
      <c r="L28" s="115"/>
    </row>
    <row r="29" spans="1:14" ht="15" x14ac:dyDescent="0.2">
      <c r="I29" s="71"/>
      <c r="J29" s="134"/>
    </row>
    <row r="30" spans="1:14" ht="15" x14ac:dyDescent="0.2">
      <c r="I30" s="71"/>
      <c r="J30" s="134"/>
    </row>
    <row r="31" spans="1:14" ht="15" x14ac:dyDescent="0.2">
      <c r="J31" s="134"/>
    </row>
    <row r="32" spans="1:14" ht="15" x14ac:dyDescent="0.2">
      <c r="I32" s="71"/>
      <c r="J32" s="134"/>
    </row>
  </sheetData>
  <mergeCells count="20">
    <mergeCell ref="A1:A9"/>
    <mergeCell ref="C1:L1"/>
    <mergeCell ref="C2:L2"/>
    <mergeCell ref="C3:C6"/>
    <mergeCell ref="D3:D6"/>
    <mergeCell ref="E3:F3"/>
    <mergeCell ref="G3:H3"/>
    <mergeCell ref="I3:J3"/>
    <mergeCell ref="K3:K6"/>
    <mergeCell ref="L3:L6"/>
    <mergeCell ref="B25:G25"/>
    <mergeCell ref="C24:D24"/>
    <mergeCell ref="K24:L24"/>
    <mergeCell ref="E4:F4"/>
    <mergeCell ref="G4:H4"/>
    <mergeCell ref="I4:J4"/>
    <mergeCell ref="C22:D22"/>
    <mergeCell ref="K22:L22"/>
    <mergeCell ref="C23:D23"/>
    <mergeCell ref="K23:L23"/>
  </mergeCells>
  <printOptions horizontalCentered="1" verticalCentered="1"/>
  <pageMargins left="0.196850393700787" right="0.196850393700787" top="0.26" bottom="0.37" header="0.18" footer="0.23622047244094499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rightToLeft="1" view="pageBreakPreview" topLeftCell="A16" zoomScale="80" zoomScaleNormal="100" zoomScaleSheetLayoutView="80" workbookViewId="0">
      <selection activeCell="A21" sqref="A21"/>
    </sheetView>
  </sheetViews>
  <sheetFormatPr defaultRowHeight="12.75" x14ac:dyDescent="0.2"/>
  <cols>
    <col min="1" max="1" width="4.140625" style="1" bestFit="1" customWidth="1"/>
    <col min="2" max="2" width="4.28515625" style="1" customWidth="1"/>
    <col min="3" max="3" width="5.85546875" style="1" customWidth="1"/>
    <col min="4" max="4" width="19.42578125" style="1" customWidth="1"/>
    <col min="5" max="5" width="14.140625" style="1" customWidth="1"/>
    <col min="6" max="6" width="13.7109375" style="1" customWidth="1"/>
    <col min="7" max="7" width="14.5703125" style="1" customWidth="1"/>
    <col min="8" max="8" width="13.7109375" style="1" customWidth="1"/>
    <col min="9" max="9" width="14.5703125" style="1" customWidth="1"/>
    <col min="10" max="10" width="13.7109375" style="1" customWidth="1"/>
    <col min="11" max="11" width="28.42578125" style="1" customWidth="1"/>
    <col min="12" max="12" width="4.85546875" style="1" customWidth="1"/>
    <col min="13" max="16384" width="9.140625" style="1"/>
  </cols>
  <sheetData>
    <row r="1" spans="1:12" ht="38.25" customHeight="1" x14ac:dyDescent="0.2">
      <c r="A1" s="183" t="s">
        <v>104</v>
      </c>
      <c r="C1" s="221" t="s">
        <v>120</v>
      </c>
      <c r="D1" s="221"/>
      <c r="E1" s="221"/>
      <c r="F1" s="221"/>
      <c r="G1" s="221"/>
      <c r="H1" s="221"/>
      <c r="I1" s="221"/>
      <c r="J1" s="221"/>
      <c r="K1" s="221"/>
      <c r="L1" s="221"/>
    </row>
    <row r="2" spans="1:12" ht="49.5" customHeight="1" thickBot="1" x14ac:dyDescent="0.25">
      <c r="A2" s="183"/>
      <c r="C2" s="222" t="s">
        <v>140</v>
      </c>
      <c r="D2" s="222"/>
      <c r="E2" s="222"/>
      <c r="F2" s="222"/>
      <c r="G2" s="222"/>
      <c r="H2" s="222"/>
      <c r="I2" s="222"/>
      <c r="J2" s="222"/>
      <c r="K2" s="222"/>
      <c r="L2" s="222"/>
    </row>
    <row r="3" spans="1:12" ht="20.25" customHeight="1" thickTop="1" thickBot="1" x14ac:dyDescent="0.3">
      <c r="A3" s="183"/>
      <c r="C3" s="223" t="s">
        <v>0</v>
      </c>
      <c r="D3" s="226" t="s">
        <v>91</v>
      </c>
      <c r="E3" s="229" t="s">
        <v>100</v>
      </c>
      <c r="F3" s="229"/>
      <c r="G3" s="229" t="s">
        <v>53</v>
      </c>
      <c r="H3" s="229"/>
      <c r="I3" s="230" t="s">
        <v>92</v>
      </c>
      <c r="J3" s="230"/>
      <c r="K3" s="231" t="s">
        <v>1</v>
      </c>
      <c r="L3" s="231" t="s">
        <v>2</v>
      </c>
    </row>
    <row r="4" spans="1:12" ht="20.25" customHeight="1" thickTop="1" thickBot="1" x14ac:dyDescent="0.3">
      <c r="A4" s="184"/>
      <c r="C4" s="224"/>
      <c r="D4" s="227"/>
      <c r="E4" s="216" t="s">
        <v>76</v>
      </c>
      <c r="F4" s="216"/>
      <c r="G4" s="216" t="s">
        <v>77</v>
      </c>
      <c r="H4" s="216"/>
      <c r="I4" s="211" t="s">
        <v>78</v>
      </c>
      <c r="J4" s="211"/>
      <c r="K4" s="232"/>
      <c r="L4" s="232"/>
    </row>
    <row r="5" spans="1:12" ht="27.75" customHeight="1" x14ac:dyDescent="0.2">
      <c r="A5" s="183"/>
      <c r="C5" s="224"/>
      <c r="D5" s="227"/>
      <c r="E5" s="72" t="s">
        <v>45</v>
      </c>
      <c r="F5" s="72" t="s">
        <v>66</v>
      </c>
      <c r="G5" s="72" t="s">
        <v>45</v>
      </c>
      <c r="H5" s="72" t="s">
        <v>66</v>
      </c>
      <c r="I5" s="72" t="s">
        <v>45</v>
      </c>
      <c r="J5" s="72" t="s">
        <v>66</v>
      </c>
      <c r="K5" s="232"/>
      <c r="L5" s="232"/>
    </row>
    <row r="6" spans="1:12" ht="21.75" customHeight="1" thickBot="1" x14ac:dyDescent="0.25">
      <c r="A6" s="183"/>
      <c r="C6" s="225"/>
      <c r="D6" s="228"/>
      <c r="E6" s="18" t="s">
        <v>98</v>
      </c>
      <c r="F6" s="18" t="s">
        <v>67</v>
      </c>
      <c r="G6" s="18" t="s">
        <v>98</v>
      </c>
      <c r="H6" s="18" t="s">
        <v>67</v>
      </c>
      <c r="I6" s="18" t="s">
        <v>98</v>
      </c>
      <c r="J6" s="18" t="s">
        <v>67</v>
      </c>
      <c r="K6" s="233"/>
      <c r="L6" s="233"/>
    </row>
    <row r="7" spans="1:12" ht="24.75" customHeight="1" x14ac:dyDescent="0.2">
      <c r="A7" s="183"/>
      <c r="C7" s="16">
        <v>1</v>
      </c>
      <c r="D7" s="70" t="s">
        <v>101</v>
      </c>
      <c r="E7" s="28">
        <v>1256782.7</v>
      </c>
      <c r="F7" s="139">
        <v>2.65</v>
      </c>
      <c r="G7" s="28">
        <v>2749212.2</v>
      </c>
      <c r="H7" s="139">
        <v>5.44</v>
      </c>
      <c r="I7" s="28">
        <f>G7+E7</f>
        <v>4005994.9000000004</v>
      </c>
      <c r="J7" s="139">
        <v>4.09</v>
      </c>
      <c r="K7" s="14" t="s">
        <v>3</v>
      </c>
      <c r="L7" s="8">
        <v>1</v>
      </c>
    </row>
    <row r="8" spans="1:12" ht="19.5" customHeight="1" x14ac:dyDescent="0.2">
      <c r="A8" s="183"/>
      <c r="C8" s="41">
        <v>2</v>
      </c>
      <c r="D8" s="12" t="s">
        <v>4</v>
      </c>
      <c r="E8" s="35">
        <f>E9+E10</f>
        <v>27821376.800000001</v>
      </c>
      <c r="F8" s="35">
        <f t="shared" ref="F8:J8" si="0">F9+F10</f>
        <v>58.75</v>
      </c>
      <c r="G8" s="35">
        <f t="shared" si="0"/>
        <v>28093990.600000001</v>
      </c>
      <c r="H8" s="35">
        <f t="shared" si="0"/>
        <v>55.61</v>
      </c>
      <c r="I8" s="35">
        <f t="shared" si="0"/>
        <v>55915367.399999999</v>
      </c>
      <c r="J8" s="35">
        <f t="shared" si="0"/>
        <v>57.129999999999995</v>
      </c>
      <c r="K8" s="15" t="s">
        <v>5</v>
      </c>
      <c r="L8" s="41">
        <v>2</v>
      </c>
    </row>
    <row r="9" spans="1:12" ht="21.75" customHeight="1" x14ac:dyDescent="0.2">
      <c r="A9" s="183"/>
      <c r="C9" s="137" t="s">
        <v>105</v>
      </c>
      <c r="D9" s="12" t="s">
        <v>7</v>
      </c>
      <c r="E9" s="35">
        <v>27798466.5</v>
      </c>
      <c r="F9" s="140">
        <v>58.7</v>
      </c>
      <c r="G9" s="35">
        <v>28071278.5</v>
      </c>
      <c r="H9" s="140">
        <v>55.57</v>
      </c>
      <c r="I9" s="35">
        <f t="shared" ref="I9:I24" si="1">G9+E9</f>
        <v>55869745</v>
      </c>
      <c r="J9" s="140">
        <v>57.08</v>
      </c>
      <c r="K9" s="15" t="s">
        <v>8</v>
      </c>
      <c r="L9" s="2" t="s">
        <v>6</v>
      </c>
    </row>
    <row r="10" spans="1:12" ht="21.75" customHeight="1" x14ac:dyDescent="0.2">
      <c r="A10" s="121"/>
      <c r="C10" s="2" t="s">
        <v>9</v>
      </c>
      <c r="D10" s="12" t="s">
        <v>102</v>
      </c>
      <c r="E10" s="35">
        <v>22910.3</v>
      </c>
      <c r="F10" s="140">
        <v>0.05</v>
      </c>
      <c r="G10" s="35">
        <v>22712.1</v>
      </c>
      <c r="H10" s="140">
        <v>0.04</v>
      </c>
      <c r="I10" s="35">
        <f t="shared" si="1"/>
        <v>45622.399999999994</v>
      </c>
      <c r="J10" s="140">
        <v>0.05</v>
      </c>
      <c r="K10" s="15" t="s">
        <v>10</v>
      </c>
      <c r="L10" s="2" t="s">
        <v>9</v>
      </c>
    </row>
    <row r="11" spans="1:12" ht="21.75" customHeight="1" x14ac:dyDescent="0.2">
      <c r="A11" s="121"/>
      <c r="C11" s="2" t="s">
        <v>11</v>
      </c>
      <c r="D11" s="12" t="s">
        <v>12</v>
      </c>
      <c r="E11" s="35">
        <v>571468.80000000005</v>
      </c>
      <c r="F11" s="140">
        <v>1.21</v>
      </c>
      <c r="G11" s="140">
        <v>511867.8</v>
      </c>
      <c r="H11" s="140">
        <v>1.01</v>
      </c>
      <c r="I11" s="140">
        <f t="shared" si="1"/>
        <v>1083336.6000000001</v>
      </c>
      <c r="J11" s="140">
        <v>1.1100000000000001</v>
      </c>
      <c r="K11" s="15" t="s">
        <v>13</v>
      </c>
      <c r="L11" s="2" t="s">
        <v>11</v>
      </c>
    </row>
    <row r="12" spans="1:12" ht="21.75" customHeight="1" x14ac:dyDescent="0.2">
      <c r="A12" s="121"/>
      <c r="C12" s="41">
        <v>4</v>
      </c>
      <c r="D12" s="12" t="s">
        <v>15</v>
      </c>
      <c r="E12" s="35">
        <v>473761.2</v>
      </c>
      <c r="F12" s="140">
        <v>1</v>
      </c>
      <c r="G12" s="35">
        <v>735799.4</v>
      </c>
      <c r="H12" s="140">
        <v>1.46</v>
      </c>
      <c r="I12" s="35">
        <f t="shared" si="1"/>
        <v>1209560.6000000001</v>
      </c>
      <c r="J12" s="140">
        <v>1.24</v>
      </c>
      <c r="K12" s="15" t="s">
        <v>16</v>
      </c>
      <c r="L12" s="2" t="s">
        <v>14</v>
      </c>
    </row>
    <row r="13" spans="1:12" ht="21.75" customHeight="1" x14ac:dyDescent="0.2">
      <c r="A13" s="121"/>
      <c r="C13" s="2" t="s">
        <v>17</v>
      </c>
      <c r="D13" s="12" t="s">
        <v>18</v>
      </c>
      <c r="E13" s="35">
        <v>961938.2</v>
      </c>
      <c r="F13" s="140">
        <v>2.0299999999999998</v>
      </c>
      <c r="G13" s="35">
        <v>953618.5</v>
      </c>
      <c r="H13" s="140">
        <v>1.89</v>
      </c>
      <c r="I13" s="35">
        <f t="shared" si="1"/>
        <v>1915556.7</v>
      </c>
      <c r="J13" s="140">
        <v>1.96</v>
      </c>
      <c r="K13" s="15" t="s">
        <v>19</v>
      </c>
      <c r="L13" s="2" t="s">
        <v>17</v>
      </c>
    </row>
    <row r="14" spans="1:12" ht="21.75" customHeight="1" x14ac:dyDescent="0.2">
      <c r="A14" s="121"/>
      <c r="C14" s="2" t="s">
        <v>20</v>
      </c>
      <c r="D14" s="12" t="s">
        <v>113</v>
      </c>
      <c r="E14" s="35">
        <v>4033708.7</v>
      </c>
      <c r="F14" s="140">
        <v>8.52</v>
      </c>
      <c r="G14" s="35">
        <v>4553054.7</v>
      </c>
      <c r="H14" s="140">
        <v>9.01</v>
      </c>
      <c r="I14" s="35">
        <f t="shared" si="1"/>
        <v>8586763.4000000004</v>
      </c>
      <c r="J14" s="140">
        <v>8.77</v>
      </c>
      <c r="K14" s="17" t="s">
        <v>21</v>
      </c>
      <c r="L14" s="2" t="s">
        <v>20</v>
      </c>
    </row>
    <row r="15" spans="1:12" ht="25.5" customHeight="1" x14ac:dyDescent="0.2">
      <c r="A15" s="121"/>
      <c r="C15" s="2" t="s">
        <v>22</v>
      </c>
      <c r="D15" s="13" t="s">
        <v>23</v>
      </c>
      <c r="E15" s="35">
        <v>4132009.2</v>
      </c>
      <c r="F15" s="140">
        <v>8.7200000000000006</v>
      </c>
      <c r="G15" s="35">
        <v>4647697.5</v>
      </c>
      <c r="H15" s="140">
        <v>9.1999999999999993</v>
      </c>
      <c r="I15" s="35">
        <f t="shared" si="1"/>
        <v>8779706.6999999993</v>
      </c>
      <c r="J15" s="140">
        <v>8.9700000000000006</v>
      </c>
      <c r="K15" s="17" t="s">
        <v>24</v>
      </c>
      <c r="L15" s="2" t="s">
        <v>22</v>
      </c>
    </row>
    <row r="16" spans="1:12" ht="27.75" customHeight="1" x14ac:dyDescent="0.2">
      <c r="A16" s="121"/>
      <c r="C16" s="2" t="s">
        <v>25</v>
      </c>
      <c r="D16" s="13" t="s">
        <v>26</v>
      </c>
      <c r="E16" s="35">
        <f>E17+E18</f>
        <v>2848584.7</v>
      </c>
      <c r="F16" s="35">
        <f t="shared" ref="F16:J16" si="2">F17+F18</f>
        <v>6.0200000000000005</v>
      </c>
      <c r="G16" s="35">
        <f t="shared" si="2"/>
        <v>2913993</v>
      </c>
      <c r="H16" s="35">
        <f t="shared" si="2"/>
        <v>5.7700000000000005</v>
      </c>
      <c r="I16" s="35">
        <f t="shared" si="2"/>
        <v>5762577.7000000002</v>
      </c>
      <c r="J16" s="35">
        <f t="shared" si="2"/>
        <v>5.8900000000000006</v>
      </c>
      <c r="K16" s="17" t="s">
        <v>27</v>
      </c>
      <c r="L16" s="2" t="s">
        <v>25</v>
      </c>
    </row>
    <row r="17" spans="1:12" ht="24.75" customHeight="1" x14ac:dyDescent="0.2">
      <c r="A17" s="121"/>
      <c r="C17" s="137" t="s">
        <v>106</v>
      </c>
      <c r="D17" s="13" t="s">
        <v>29</v>
      </c>
      <c r="E17" s="35">
        <v>684617.1</v>
      </c>
      <c r="F17" s="140">
        <v>1.45</v>
      </c>
      <c r="G17" s="35">
        <v>776122.4</v>
      </c>
      <c r="H17" s="140">
        <v>1.54</v>
      </c>
      <c r="I17" s="35">
        <f t="shared" si="1"/>
        <v>1460739.5</v>
      </c>
      <c r="J17" s="140">
        <v>1.49</v>
      </c>
      <c r="K17" s="15" t="s">
        <v>30</v>
      </c>
      <c r="L17" s="2" t="s">
        <v>28</v>
      </c>
    </row>
    <row r="18" spans="1:12" ht="24.75" customHeight="1" x14ac:dyDescent="0.2">
      <c r="A18" s="121"/>
      <c r="C18" s="137" t="s">
        <v>109</v>
      </c>
      <c r="D18" s="13" t="s">
        <v>32</v>
      </c>
      <c r="E18" s="35">
        <v>2163967.6</v>
      </c>
      <c r="F18" s="140">
        <v>4.57</v>
      </c>
      <c r="G18" s="35">
        <v>2137870.6</v>
      </c>
      <c r="H18" s="140">
        <v>4.2300000000000004</v>
      </c>
      <c r="I18" s="35">
        <f t="shared" si="1"/>
        <v>4301838.2</v>
      </c>
      <c r="J18" s="140">
        <v>4.4000000000000004</v>
      </c>
      <c r="K18" s="15" t="s">
        <v>33</v>
      </c>
      <c r="L18" s="2" t="s">
        <v>31</v>
      </c>
    </row>
    <row r="19" spans="1:12" ht="27.75" customHeight="1" x14ac:dyDescent="0.2">
      <c r="A19" s="121"/>
      <c r="C19" s="2" t="s">
        <v>34</v>
      </c>
      <c r="D19" s="13" t="s">
        <v>103</v>
      </c>
      <c r="E19" s="35">
        <f>E20+E21</f>
        <v>5255877.7</v>
      </c>
      <c r="F19" s="35">
        <f t="shared" ref="F19:J19" si="3">F20+F21</f>
        <v>11.1</v>
      </c>
      <c r="G19" s="35">
        <f t="shared" si="3"/>
        <v>5360325.9000000004</v>
      </c>
      <c r="H19" s="35">
        <f t="shared" si="3"/>
        <v>10.61</v>
      </c>
      <c r="I19" s="35">
        <f t="shared" si="3"/>
        <v>10616203.6</v>
      </c>
      <c r="J19" s="35">
        <f t="shared" si="3"/>
        <v>10.84</v>
      </c>
      <c r="K19" s="15" t="s">
        <v>35</v>
      </c>
      <c r="L19" s="2" t="s">
        <v>34</v>
      </c>
    </row>
    <row r="20" spans="1:12" ht="18" customHeight="1" x14ac:dyDescent="0.2">
      <c r="A20" s="121"/>
      <c r="C20" s="137" t="s">
        <v>107</v>
      </c>
      <c r="D20" s="12" t="s">
        <v>54</v>
      </c>
      <c r="E20" s="35">
        <v>4039367.6</v>
      </c>
      <c r="F20" s="140">
        <v>8.5299999999999994</v>
      </c>
      <c r="G20" s="35">
        <v>4157182.5</v>
      </c>
      <c r="H20" s="140">
        <v>8.23</v>
      </c>
      <c r="I20" s="35">
        <f t="shared" si="1"/>
        <v>8196550.0999999996</v>
      </c>
      <c r="J20" s="140">
        <v>8.3699999999999992</v>
      </c>
      <c r="K20" s="15" t="s">
        <v>55</v>
      </c>
      <c r="L20" s="2" t="s">
        <v>36</v>
      </c>
    </row>
    <row r="21" spans="1:12" ht="18" customHeight="1" thickBot="1" x14ac:dyDescent="0.25">
      <c r="A21" s="121"/>
      <c r="C21" s="137" t="s">
        <v>108</v>
      </c>
      <c r="D21" s="7" t="s">
        <v>38</v>
      </c>
      <c r="E21" s="36">
        <v>1216510.1000000001</v>
      </c>
      <c r="F21" s="141">
        <v>2.57</v>
      </c>
      <c r="G21" s="36">
        <v>1203143.3999999999</v>
      </c>
      <c r="H21" s="141">
        <v>2.38</v>
      </c>
      <c r="I21" s="36">
        <f t="shared" si="1"/>
        <v>2419653.5</v>
      </c>
      <c r="J21" s="141">
        <v>2.4700000000000002</v>
      </c>
      <c r="K21" s="9" t="s">
        <v>39</v>
      </c>
      <c r="L21" s="10" t="s">
        <v>37</v>
      </c>
    </row>
    <row r="22" spans="1:12" ht="23.25" customHeight="1" x14ac:dyDescent="0.2">
      <c r="A22" s="121"/>
      <c r="C22" s="217" t="s">
        <v>40</v>
      </c>
      <c r="D22" s="217"/>
      <c r="E22" s="37">
        <f>E21+E20+E18+E17+E15+E14+E13+E12+E11+E10+E9+E7</f>
        <v>47355508</v>
      </c>
      <c r="F22" s="142">
        <f t="shared" ref="F22:J22" si="4">F21+F20+F18+F17+F15+F14+F13+F12+F11+F10+F9+F7</f>
        <v>100</v>
      </c>
      <c r="G22" s="37">
        <f t="shared" si="4"/>
        <v>50519559.600000009</v>
      </c>
      <c r="H22" s="142">
        <f>H21+H20+H18+H17+H15+H14+H13+H12+H11+H10+H9+H7</f>
        <v>100</v>
      </c>
      <c r="I22" s="37">
        <f t="shared" si="4"/>
        <v>97875067.600000009</v>
      </c>
      <c r="J22" s="142">
        <f t="shared" si="4"/>
        <v>100</v>
      </c>
      <c r="K22" s="218" t="s">
        <v>41</v>
      </c>
      <c r="L22" s="218"/>
    </row>
    <row r="23" spans="1:12" ht="23.25" customHeight="1" x14ac:dyDescent="0.2">
      <c r="A23" s="121"/>
      <c r="C23" s="219" t="s">
        <v>42</v>
      </c>
      <c r="D23" s="219"/>
      <c r="E23" s="68">
        <v>430615</v>
      </c>
      <c r="F23" s="109"/>
      <c r="G23" s="39">
        <v>494390</v>
      </c>
      <c r="H23" s="109"/>
      <c r="I23" s="39">
        <f t="shared" si="1"/>
        <v>925005</v>
      </c>
      <c r="J23" s="109"/>
      <c r="K23" s="220" t="s">
        <v>43</v>
      </c>
      <c r="L23" s="220"/>
    </row>
    <row r="24" spans="1:12" ht="29.25" customHeight="1" thickBot="1" x14ac:dyDescent="0.25">
      <c r="A24" s="121"/>
      <c r="C24" s="214" t="s">
        <v>44</v>
      </c>
      <c r="D24" s="214"/>
      <c r="E24" s="69">
        <f>E22-E23</f>
        <v>46924893</v>
      </c>
      <c r="F24" s="38"/>
      <c r="G24" s="40">
        <f>G22-G23</f>
        <v>50025169.600000009</v>
      </c>
      <c r="H24" s="38"/>
      <c r="I24" s="40">
        <f t="shared" si="1"/>
        <v>96950062.600000009</v>
      </c>
      <c r="J24" s="38"/>
      <c r="K24" s="215" t="s">
        <v>45</v>
      </c>
      <c r="L24" s="215"/>
    </row>
    <row r="25" spans="1:12" ht="20.25" customHeight="1" thickTop="1" x14ac:dyDescent="0.2">
      <c r="A25" s="122">
        <v>7</v>
      </c>
      <c r="B25" s="212"/>
      <c r="C25" s="213"/>
      <c r="D25" s="213"/>
      <c r="E25" s="213"/>
      <c r="F25" s="213"/>
      <c r="G25" s="213"/>
      <c r="H25" s="71"/>
      <c r="I25" s="71"/>
      <c r="J25" s="3"/>
    </row>
    <row r="26" spans="1:12" x14ac:dyDescent="0.2">
      <c r="A26" s="121"/>
      <c r="C26" s="3"/>
      <c r="E26" s="71"/>
      <c r="F26" s="71"/>
      <c r="G26" s="71"/>
      <c r="I26" s="71"/>
    </row>
    <row r="27" spans="1:12" x14ac:dyDescent="0.2">
      <c r="C27" s="3"/>
      <c r="D27" s="113"/>
      <c r="E27" s="71"/>
      <c r="F27" s="71"/>
      <c r="G27" s="71"/>
      <c r="H27" s="71"/>
      <c r="I27" s="71"/>
      <c r="J27" s="71"/>
    </row>
    <row r="28" spans="1:12" x14ac:dyDescent="0.2">
      <c r="C28" s="4"/>
      <c r="D28" s="4"/>
      <c r="E28" s="118"/>
      <c r="F28" s="118"/>
      <c r="G28" s="118"/>
      <c r="H28" s="4"/>
      <c r="I28" s="4"/>
      <c r="J28" s="116"/>
      <c r="K28" s="4"/>
      <c r="L28" s="4"/>
    </row>
    <row r="29" spans="1:12" x14ac:dyDescent="0.2">
      <c r="I29" s="71"/>
    </row>
    <row r="33" spans="5:10" x14ac:dyDescent="0.2">
      <c r="J33" s="71"/>
    </row>
    <row r="34" spans="5:10" x14ac:dyDescent="0.2">
      <c r="J34" s="71"/>
    </row>
    <row r="35" spans="5:10" x14ac:dyDescent="0.2">
      <c r="J35" s="71"/>
    </row>
    <row r="36" spans="5:10" x14ac:dyDescent="0.2">
      <c r="E36" s="42"/>
      <c r="J36" s="71"/>
    </row>
    <row r="37" spans="5:10" x14ac:dyDescent="0.2">
      <c r="E37" s="42"/>
    </row>
    <row r="38" spans="5:10" x14ac:dyDescent="0.2">
      <c r="E38" s="42"/>
    </row>
    <row r="39" spans="5:10" x14ac:dyDescent="0.2">
      <c r="E39" s="42"/>
      <c r="F39" s="42"/>
    </row>
    <row r="40" spans="5:10" x14ac:dyDescent="0.2">
      <c r="E40" s="42"/>
      <c r="F40" s="42"/>
    </row>
    <row r="41" spans="5:10" x14ac:dyDescent="0.2">
      <c r="E41" s="42"/>
      <c r="F41" s="42"/>
    </row>
    <row r="42" spans="5:10" x14ac:dyDescent="0.2">
      <c r="E42" s="42"/>
      <c r="F42" s="42"/>
    </row>
    <row r="43" spans="5:10" x14ac:dyDescent="0.2">
      <c r="E43" s="42"/>
    </row>
    <row r="44" spans="5:10" x14ac:dyDescent="0.2">
      <c r="E44" s="42"/>
    </row>
  </sheetData>
  <mergeCells count="20">
    <mergeCell ref="A1:A9"/>
    <mergeCell ref="C1:L1"/>
    <mergeCell ref="C2:L2"/>
    <mergeCell ref="C3:C6"/>
    <mergeCell ref="D3:D6"/>
    <mergeCell ref="E3:F3"/>
    <mergeCell ref="G3:H3"/>
    <mergeCell ref="I3:J3"/>
    <mergeCell ref="K3:K6"/>
    <mergeCell ref="L3:L6"/>
    <mergeCell ref="B25:G25"/>
    <mergeCell ref="C24:D24"/>
    <mergeCell ref="K24:L24"/>
    <mergeCell ref="E4:F4"/>
    <mergeCell ref="G4:H4"/>
    <mergeCell ref="I4:J4"/>
    <mergeCell ref="C22:D22"/>
    <mergeCell ref="K22:L22"/>
    <mergeCell ref="C23:D23"/>
    <mergeCell ref="K23:L23"/>
  </mergeCells>
  <printOptions horizontalCentered="1" verticalCentered="1"/>
  <pageMargins left="0.196850393700787" right="0.196850393700787" top="0.3" bottom="0.43307086614173201" header="0.16" footer="0.196850393700787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Sheet1</vt:lpstr>
      <vt:lpstr>النصف الاول والفصل</vt:lpstr>
      <vt:lpstr>المجاميع السلعية</vt:lpstr>
      <vt:lpstr>رسم النفط </vt:lpstr>
      <vt:lpstr>النصف الاول جاري</vt:lpstr>
      <vt:lpstr>النصف الاول بالثابت</vt:lpstr>
      <vt:lpstr>Sheet1!Print_Area</vt:lpstr>
      <vt:lpstr>'المجاميع السلعية'!Print_Area</vt:lpstr>
      <vt:lpstr>'النصف الاول بالثابت'!Print_Area</vt:lpstr>
      <vt:lpstr>'النصف الاول جاري'!Print_Area</vt:lpstr>
      <vt:lpstr>'النصف الاول والفصل'!Print_Area</vt:lpstr>
      <vt:lpstr>'رسم النفط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Haidar Khaled</cp:lastModifiedBy>
  <cp:lastPrinted>2021-09-29T05:04:44Z</cp:lastPrinted>
  <dcterms:created xsi:type="dcterms:W3CDTF">2005-12-20T06:47:37Z</dcterms:created>
  <dcterms:modified xsi:type="dcterms:W3CDTF">2021-09-29T06:10:53Z</dcterms:modified>
</cp:coreProperties>
</file>